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hidePivotFieldList="1" defaultThemeVersion="166925"/>
  <mc:AlternateContent xmlns:mc="http://schemas.openxmlformats.org/markup-compatibility/2006">
    <mc:Choice Requires="x15">
      <x15ac:absPath xmlns:x15ac="http://schemas.microsoft.com/office/spreadsheetml/2010/11/ac" url="/Users/drvineetadhankharshah/Documents/Drive Data/HWC-SC/HWC SC Checklists/AAM SC Checklist/"/>
    </mc:Choice>
  </mc:AlternateContent>
  <xr:revisionPtr revIDLastSave="0" documentId="13_ncr:1_{A9B56134-9308-D042-97E9-6C0A7E07E6FA}" xr6:coauthVersionLast="47" xr6:coauthVersionMax="47" xr10:uidLastSave="{00000000-0000-0000-0000-000000000000}"/>
  <bookViews>
    <workbookView xWindow="0" yWindow="500" windowWidth="28800" windowHeight="16260" activeTab="1" xr2:uid="{F981F05D-C80A-4139-99CB-F65E6F23D191}"/>
  </bookViews>
  <sheets>
    <sheet name="General Details" sheetId="10" r:id="rId1"/>
    <sheet name="Ayushman Arogya Mandir" sheetId="1" r:id="rId2"/>
    <sheet name="HWC-HSC _Standards" sheetId="2" state="hidden" r:id="rId3"/>
    <sheet name="HWC-HSC_ME" sheetId="3" state="hidden" r:id="rId4"/>
  </sheets>
  <definedNames>
    <definedName name="_xlnm._FilterDatabase" localSheetId="1" hidden="1">'Ayushman Arogya Mandir'!$A$12:$I$653</definedName>
    <definedName name="_xlnm._FilterDatabase" localSheetId="2" hidden="1">'HWC-HSC _Standards'!$A$5:$B$23</definedName>
    <definedName name="_xlnm._FilterDatabase" localSheetId="3" hidden="1">'HWC-HSC_ME'!$A$5:$C$213</definedName>
    <definedName name="_xlnm.Print_Area" localSheetId="1">'Ayushman Arogya Mandir'!$B$6:$I$653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1" i="1" l="1"/>
  <c r="J634" i="1"/>
  <c r="J59" i="1"/>
  <c r="J378" i="1"/>
  <c r="K59" i="1"/>
  <c r="K378" i="1"/>
  <c r="J65" i="1"/>
  <c r="J155" i="1"/>
  <c r="J319" i="1"/>
  <c r="J214" i="1"/>
  <c r="J635" i="1"/>
  <c r="D683" i="1" s="1"/>
  <c r="G35" i="10" s="1"/>
  <c r="J636" i="1"/>
  <c r="K65" i="1"/>
  <c r="K155" i="1"/>
  <c r="G53" i="10" s="1"/>
  <c r="H53" i="10" s="1"/>
  <c r="K319" i="1"/>
  <c r="K214" i="1"/>
  <c r="K635" i="1"/>
  <c r="K636" i="1"/>
  <c r="J58" i="1"/>
  <c r="J352" i="1"/>
  <c r="K58" i="1"/>
  <c r="K352" i="1"/>
  <c r="J27" i="1"/>
  <c r="J39" i="1"/>
  <c r="J384" i="1"/>
  <c r="F72" i="10" s="1"/>
  <c r="H72" i="10" s="1"/>
  <c r="J623" i="1"/>
  <c r="J645" i="1"/>
  <c r="K384" i="1"/>
  <c r="K27" i="1"/>
  <c r="K39" i="1"/>
  <c r="K623" i="1"/>
  <c r="K645" i="1"/>
  <c r="J56" i="1"/>
  <c r="J440" i="1"/>
  <c r="J444" i="1"/>
  <c r="K56" i="1"/>
  <c r="K440" i="1"/>
  <c r="K444" i="1"/>
  <c r="J49" i="1"/>
  <c r="J51" i="1"/>
  <c r="J360" i="1"/>
  <c r="D678" i="1" s="1"/>
  <c r="G30" i="10" s="1"/>
  <c r="J365" i="1"/>
  <c r="K365" i="1"/>
  <c r="K360" i="1"/>
  <c r="K51" i="1"/>
  <c r="K49" i="1"/>
  <c r="J409" i="1"/>
  <c r="J61" i="1"/>
  <c r="J41" i="1"/>
  <c r="J627" i="1"/>
  <c r="J646" i="1"/>
  <c r="J653" i="1"/>
  <c r="K409" i="1"/>
  <c r="K61" i="1"/>
  <c r="K41" i="1"/>
  <c r="K627" i="1"/>
  <c r="K634" i="1"/>
  <c r="K646" i="1"/>
  <c r="K653" i="1"/>
  <c r="J19" i="1"/>
  <c r="J452" i="1"/>
  <c r="D673" i="1" s="1"/>
  <c r="D31" i="10" s="1"/>
  <c r="J455" i="1"/>
  <c r="J633" i="1"/>
  <c r="J641" i="1"/>
  <c r="K19" i="1"/>
  <c r="K452" i="1"/>
  <c r="K455" i="1"/>
  <c r="K633" i="1"/>
  <c r="K641" i="1"/>
  <c r="J15" i="1"/>
  <c r="J500" i="1"/>
  <c r="J526" i="1"/>
  <c r="F79" i="10" s="1"/>
  <c r="H79" i="10" s="1"/>
  <c r="J539" i="1"/>
  <c r="J626" i="1"/>
  <c r="D672" i="1" s="1"/>
  <c r="D30" i="10" s="1"/>
  <c r="J632" i="1"/>
  <c r="J640" i="1"/>
  <c r="K15" i="1"/>
  <c r="K526" i="1"/>
  <c r="K500" i="1"/>
  <c r="G78" i="10" s="1"/>
  <c r="K539" i="1"/>
  <c r="K626" i="1"/>
  <c r="K632" i="1"/>
  <c r="K640" i="1"/>
  <c r="G677" i="1"/>
  <c r="D680" i="1" s="1"/>
  <c r="G32" i="10" s="1"/>
  <c r="J631" i="1"/>
  <c r="F95" i="10" s="1"/>
  <c r="H95" i="10" s="1"/>
  <c r="K631" i="1"/>
  <c r="G95" i="10"/>
  <c r="J639" i="1"/>
  <c r="F96" i="10" s="1"/>
  <c r="H96" i="10" s="1"/>
  <c r="K639" i="1"/>
  <c r="G96" i="10"/>
  <c r="J650" i="1"/>
  <c r="F97" i="10"/>
  <c r="K650" i="1"/>
  <c r="G97" i="10" s="1"/>
  <c r="J622" i="1"/>
  <c r="J621" i="1" s="1"/>
  <c r="F94" i="10"/>
  <c r="K622" i="1"/>
  <c r="G94" i="10" s="1"/>
  <c r="J588" i="1"/>
  <c r="F89" i="10"/>
  <c r="H89" i="10" s="1"/>
  <c r="K588" i="1"/>
  <c r="G89" i="10"/>
  <c r="J592" i="1"/>
  <c r="F90" i="10"/>
  <c r="K592" i="1"/>
  <c r="K579" i="1" s="1"/>
  <c r="E666" i="1" s="1"/>
  <c r="G90" i="10"/>
  <c r="H90" i="10" s="1"/>
  <c r="J608" i="1"/>
  <c r="F91" i="10" s="1"/>
  <c r="H91" i="10" s="1"/>
  <c r="K608" i="1"/>
  <c r="G91" i="10"/>
  <c r="J617" i="1"/>
  <c r="F92" i="10" s="1"/>
  <c r="H92" i="10" s="1"/>
  <c r="K617" i="1"/>
  <c r="G92" i="10"/>
  <c r="J580" i="1"/>
  <c r="F88" i="10" s="1"/>
  <c r="K580" i="1"/>
  <c r="G88" i="10" s="1"/>
  <c r="J547" i="1"/>
  <c r="F83" i="10" s="1"/>
  <c r="H83" i="10" s="1"/>
  <c r="K547" i="1"/>
  <c r="G83" i="10" s="1"/>
  <c r="J552" i="1"/>
  <c r="F84" i="10"/>
  <c r="K552" i="1"/>
  <c r="G84" i="10" s="1"/>
  <c r="J556" i="1"/>
  <c r="F85" i="10" s="1"/>
  <c r="K556" i="1"/>
  <c r="G85" i="10" s="1"/>
  <c r="J563" i="1"/>
  <c r="F86" i="10" s="1"/>
  <c r="H86" i="10" s="1"/>
  <c r="K563" i="1"/>
  <c r="G86" i="10"/>
  <c r="J543" i="1"/>
  <c r="F82" i="10" s="1"/>
  <c r="K543" i="1"/>
  <c r="G82" i="10" s="1"/>
  <c r="J311" i="1"/>
  <c r="F64" i="10"/>
  <c r="K311" i="1"/>
  <c r="G64" i="10" s="1"/>
  <c r="F65" i="10"/>
  <c r="G65" i="10"/>
  <c r="H65" i="10" s="1"/>
  <c r="J324" i="1"/>
  <c r="F66" i="10"/>
  <c r="K324" i="1"/>
  <c r="G66" i="10"/>
  <c r="H66" i="10" s="1"/>
  <c r="J333" i="1"/>
  <c r="J295" i="1" s="1"/>
  <c r="K333" i="1"/>
  <c r="G67" i="10"/>
  <c r="J343" i="1"/>
  <c r="F68" i="10" s="1"/>
  <c r="H68" i="10" s="1"/>
  <c r="K343" i="1"/>
  <c r="G68" i="10"/>
  <c r="F69" i="10"/>
  <c r="G69" i="10"/>
  <c r="H69" i="10"/>
  <c r="J359" i="1"/>
  <c r="F70" i="10"/>
  <c r="K359" i="1"/>
  <c r="G70" i="10"/>
  <c r="H70" i="10"/>
  <c r="F71" i="10"/>
  <c r="H71" i="10" s="1"/>
  <c r="G71" i="10"/>
  <c r="G72" i="10"/>
  <c r="F73" i="10"/>
  <c r="H73" i="10" s="1"/>
  <c r="G73" i="10"/>
  <c r="J439" i="1"/>
  <c r="F74" i="10"/>
  <c r="K439" i="1"/>
  <c r="G74" i="10" s="1"/>
  <c r="J451" i="1"/>
  <c r="F75" i="10" s="1"/>
  <c r="K451" i="1"/>
  <c r="G75" i="10" s="1"/>
  <c r="J486" i="1"/>
  <c r="F76" i="10"/>
  <c r="K486" i="1"/>
  <c r="G76" i="10"/>
  <c r="H76" i="10"/>
  <c r="J497" i="1"/>
  <c r="F77" i="10" s="1"/>
  <c r="H77" i="10" s="1"/>
  <c r="K497" i="1"/>
  <c r="G77" i="10" s="1"/>
  <c r="F78" i="10"/>
  <c r="H78" i="10" s="1"/>
  <c r="G79" i="10"/>
  <c r="F80" i="10"/>
  <c r="H80" i="10" s="1"/>
  <c r="G80" i="10"/>
  <c r="J296" i="1"/>
  <c r="F63" i="10" s="1"/>
  <c r="H63" i="10" s="1"/>
  <c r="K296" i="1"/>
  <c r="G63" i="10" s="1"/>
  <c r="F57" i="10"/>
  <c r="G57" i="10"/>
  <c r="H57" i="10"/>
  <c r="J229" i="1"/>
  <c r="F58" i="10"/>
  <c r="H58" i="10" s="1"/>
  <c r="K229" i="1"/>
  <c r="G58" i="10" s="1"/>
  <c r="J246" i="1"/>
  <c r="F59" i="10"/>
  <c r="H59" i="10" s="1"/>
  <c r="K246" i="1"/>
  <c r="G59" i="10"/>
  <c r="J262" i="1"/>
  <c r="F60" i="10"/>
  <c r="K262" i="1"/>
  <c r="G60" i="10"/>
  <c r="H60" i="10" s="1"/>
  <c r="J290" i="1"/>
  <c r="F61" i="10"/>
  <c r="K290" i="1"/>
  <c r="G61" i="10"/>
  <c r="H61" i="10" s="1"/>
  <c r="J201" i="1"/>
  <c r="J200" i="1" s="1"/>
  <c r="K201" i="1"/>
  <c r="G56" i="10"/>
  <c r="J138" i="1"/>
  <c r="F51" i="10" s="1"/>
  <c r="H51" i="10" s="1"/>
  <c r="K138" i="1"/>
  <c r="G51" i="10"/>
  <c r="J146" i="1"/>
  <c r="F52" i="10" s="1"/>
  <c r="K146" i="1"/>
  <c r="G52" i="10" s="1"/>
  <c r="F53" i="10"/>
  <c r="J193" i="1"/>
  <c r="F54" i="10" s="1"/>
  <c r="K193" i="1"/>
  <c r="G54" i="10" s="1"/>
  <c r="J120" i="1"/>
  <c r="J119" i="1" s="1"/>
  <c r="F50" i="10"/>
  <c r="H50" i="10" s="1"/>
  <c r="K120" i="1"/>
  <c r="G50" i="10"/>
  <c r="J87" i="1"/>
  <c r="F45" i="10"/>
  <c r="H45" i="10" s="1"/>
  <c r="K87" i="1"/>
  <c r="G45" i="10" s="1"/>
  <c r="J97" i="1"/>
  <c r="F46" i="10"/>
  <c r="H46" i="10" s="1"/>
  <c r="K97" i="1"/>
  <c r="G46" i="10"/>
  <c r="J106" i="1"/>
  <c r="F47" i="10"/>
  <c r="K106" i="1"/>
  <c r="G47" i="10"/>
  <c r="H47" i="10" s="1"/>
  <c r="J113" i="1"/>
  <c r="F48" i="10"/>
  <c r="K113" i="1"/>
  <c r="G48" i="10"/>
  <c r="H48" i="10" s="1"/>
  <c r="F44" i="10"/>
  <c r="K71" i="1"/>
  <c r="K70" i="1" s="1"/>
  <c r="E661" i="1" s="1"/>
  <c r="F42" i="10"/>
  <c r="H42" i="10" s="1"/>
  <c r="G42" i="10"/>
  <c r="J14" i="1"/>
  <c r="J13" i="1" s="1"/>
  <c r="D660" i="1" s="1"/>
  <c r="K14" i="1"/>
  <c r="G41" i="10" s="1"/>
  <c r="B48" i="10"/>
  <c r="B47" i="10"/>
  <c r="B46" i="10"/>
  <c r="B45" i="10"/>
  <c r="B44" i="10"/>
  <c r="B42" i="10"/>
  <c r="B41" i="10"/>
  <c r="G675" i="1"/>
  <c r="G676" i="1"/>
  <c r="D679" i="1" s="1"/>
  <c r="G31" i="10" s="1"/>
  <c r="J53" i="1"/>
  <c r="J374" i="1"/>
  <c r="K374" i="1"/>
  <c r="K53" i="1"/>
  <c r="J22" i="1"/>
  <c r="J479" i="1"/>
  <c r="D674" i="1" s="1"/>
  <c r="D32" i="10" s="1"/>
  <c r="K22" i="1"/>
  <c r="K479" i="1"/>
  <c r="J24" i="1"/>
  <c r="D675" i="1" s="1"/>
  <c r="D33" i="10" s="1"/>
  <c r="K24" i="1"/>
  <c r="G678" i="1"/>
  <c r="D681" i="1" s="1"/>
  <c r="G33" i="10" s="1"/>
  <c r="G679" i="1"/>
  <c r="D682" i="1" s="1"/>
  <c r="G34" i="10" s="1"/>
  <c r="G674" i="1"/>
  <c r="D677" i="1" s="1"/>
  <c r="D35" i="10" s="1"/>
  <c r="J66" i="1"/>
  <c r="K66" i="1"/>
  <c r="J68" i="1"/>
  <c r="K68" i="1"/>
  <c r="J72" i="1"/>
  <c r="K72" i="1"/>
  <c r="J80" i="1"/>
  <c r="K80" i="1"/>
  <c r="J83" i="1"/>
  <c r="K83" i="1"/>
  <c r="J88" i="1"/>
  <c r="K88" i="1"/>
  <c r="J92" i="1"/>
  <c r="K92" i="1"/>
  <c r="J95" i="1"/>
  <c r="K95" i="1"/>
  <c r="J98" i="1"/>
  <c r="K98" i="1"/>
  <c r="J101" i="1"/>
  <c r="K101" i="1"/>
  <c r="J103" i="1"/>
  <c r="K103" i="1"/>
  <c r="J107" i="1"/>
  <c r="K107" i="1"/>
  <c r="J109" i="1"/>
  <c r="K109" i="1"/>
  <c r="J111" i="1"/>
  <c r="K111" i="1"/>
  <c r="J114" i="1"/>
  <c r="K114" i="1"/>
  <c r="J121" i="1"/>
  <c r="K121" i="1"/>
  <c r="J133" i="1"/>
  <c r="K133" i="1"/>
  <c r="J136" i="1"/>
  <c r="K136" i="1"/>
  <c r="J139" i="1"/>
  <c r="K139" i="1"/>
  <c r="J140" i="1"/>
  <c r="K140" i="1"/>
  <c r="J143" i="1"/>
  <c r="K143" i="1"/>
  <c r="J147" i="1"/>
  <c r="K147" i="1"/>
  <c r="J150" i="1"/>
  <c r="K150" i="1"/>
  <c r="J156" i="1"/>
  <c r="K156" i="1"/>
  <c r="J188" i="1"/>
  <c r="K188" i="1"/>
  <c r="J194" i="1"/>
  <c r="K194" i="1"/>
  <c r="J199" i="1"/>
  <c r="K199" i="1"/>
  <c r="J202" i="1"/>
  <c r="K202" i="1"/>
  <c r="J208" i="1"/>
  <c r="K208" i="1"/>
  <c r="J215" i="1"/>
  <c r="K215" i="1"/>
  <c r="J220" i="1"/>
  <c r="K220" i="1"/>
  <c r="J225" i="1"/>
  <c r="K225" i="1"/>
  <c r="J230" i="1"/>
  <c r="K230" i="1"/>
  <c r="J238" i="1"/>
  <c r="K238" i="1"/>
  <c r="J241" i="1"/>
  <c r="K241" i="1"/>
  <c r="J247" i="1"/>
  <c r="K247" i="1"/>
  <c r="J254" i="1"/>
  <c r="K254" i="1"/>
  <c r="J258" i="1"/>
  <c r="K258" i="1"/>
  <c r="J263" i="1"/>
  <c r="K263" i="1"/>
  <c r="J279" i="1"/>
  <c r="K279" i="1"/>
  <c r="J285" i="1"/>
  <c r="K285" i="1"/>
  <c r="J291" i="1"/>
  <c r="K291" i="1"/>
  <c r="J297" i="1"/>
  <c r="K297" i="1"/>
  <c r="J302" i="1"/>
  <c r="K302" i="1"/>
  <c r="J307" i="1"/>
  <c r="K307" i="1"/>
  <c r="J312" i="1"/>
  <c r="K312" i="1"/>
  <c r="J315" i="1"/>
  <c r="K315" i="1"/>
  <c r="J320" i="1"/>
  <c r="K320" i="1"/>
  <c r="J325" i="1"/>
  <c r="K325" i="1"/>
  <c r="J328" i="1"/>
  <c r="K328" i="1"/>
  <c r="J334" i="1"/>
  <c r="K334" i="1"/>
  <c r="J339" i="1"/>
  <c r="K339" i="1"/>
  <c r="J344" i="1"/>
  <c r="K344" i="1"/>
  <c r="J347" i="1"/>
  <c r="K347" i="1"/>
  <c r="J349" i="1"/>
  <c r="K349" i="1"/>
  <c r="J353" i="1"/>
  <c r="K353" i="1"/>
  <c r="J357" i="1"/>
  <c r="K357" i="1"/>
  <c r="J379" i="1"/>
  <c r="K379" i="1"/>
  <c r="J385" i="1"/>
  <c r="K385" i="1"/>
  <c r="J393" i="1"/>
  <c r="K393" i="1"/>
  <c r="J397" i="1"/>
  <c r="K397" i="1"/>
  <c r="J401" i="1"/>
  <c r="K401" i="1"/>
  <c r="J404" i="1"/>
  <c r="K404" i="1"/>
  <c r="J407" i="1"/>
  <c r="K407" i="1"/>
  <c r="J410" i="1"/>
  <c r="K410" i="1"/>
  <c r="J414" i="1"/>
  <c r="K414" i="1"/>
  <c r="J420" i="1"/>
  <c r="K420" i="1"/>
  <c r="J427" i="1"/>
  <c r="K427" i="1"/>
  <c r="J430" i="1"/>
  <c r="K430" i="1"/>
  <c r="J487" i="1"/>
  <c r="K487" i="1"/>
  <c r="J491" i="1"/>
  <c r="K491" i="1"/>
  <c r="J495" i="1"/>
  <c r="K495" i="1"/>
  <c r="J498" i="1"/>
  <c r="K498" i="1"/>
  <c r="J501" i="1"/>
  <c r="K501" i="1"/>
  <c r="J507" i="1"/>
  <c r="K507" i="1"/>
  <c r="J512" i="1"/>
  <c r="K512" i="1"/>
  <c r="J515" i="1"/>
  <c r="K515" i="1"/>
  <c r="J522" i="1"/>
  <c r="K522" i="1"/>
  <c r="J527" i="1"/>
  <c r="K527" i="1"/>
  <c r="J532" i="1"/>
  <c r="K532" i="1"/>
  <c r="J536" i="1"/>
  <c r="K536" i="1"/>
  <c r="J540" i="1"/>
  <c r="K540" i="1"/>
  <c r="J541" i="1"/>
  <c r="K541" i="1"/>
  <c r="J544" i="1"/>
  <c r="K544" i="1"/>
  <c r="J548" i="1"/>
  <c r="K548" i="1"/>
  <c r="J553" i="1"/>
  <c r="K553" i="1"/>
  <c r="J557" i="1"/>
  <c r="K557" i="1"/>
  <c r="J560" i="1"/>
  <c r="K560" i="1"/>
  <c r="J564" i="1"/>
  <c r="K564" i="1"/>
  <c r="J569" i="1"/>
  <c r="K569" i="1"/>
  <c r="J572" i="1"/>
  <c r="K572" i="1"/>
  <c r="J575" i="1"/>
  <c r="K575" i="1"/>
  <c r="J581" i="1"/>
  <c r="K581" i="1"/>
  <c r="J589" i="1"/>
  <c r="K589" i="1"/>
  <c r="J593" i="1"/>
  <c r="K593" i="1"/>
  <c r="J609" i="1"/>
  <c r="K609" i="1"/>
  <c r="J612" i="1"/>
  <c r="K612" i="1"/>
  <c r="J614" i="1"/>
  <c r="K614" i="1"/>
  <c r="J618" i="1"/>
  <c r="K618" i="1"/>
  <c r="L15" i="3"/>
  <c r="O16" i="3"/>
  <c r="P11" i="3"/>
  <c r="O15" i="3"/>
  <c r="N15" i="3"/>
  <c r="N10" i="3"/>
  <c r="N9" i="3"/>
  <c r="N8" i="3"/>
  <c r="D676" i="1" l="1"/>
  <c r="D34" i="10" s="1"/>
  <c r="K13" i="1"/>
  <c r="E660" i="1" s="1"/>
  <c r="F41" i="10"/>
  <c r="H41" i="10" s="1"/>
  <c r="G44" i="10"/>
  <c r="H44" i="10" s="1"/>
  <c r="H94" i="10"/>
  <c r="H74" i="10"/>
  <c r="H85" i="10"/>
  <c r="L621" i="1"/>
  <c r="D667" i="1"/>
  <c r="F667" i="1" s="1"/>
  <c r="H26" i="10" s="1"/>
  <c r="H75" i="10"/>
  <c r="D663" i="1"/>
  <c r="F660" i="1"/>
  <c r="C24" i="10" s="1"/>
  <c r="D662" i="1"/>
  <c r="L119" i="1"/>
  <c r="H84" i="10"/>
  <c r="H97" i="10"/>
  <c r="H54" i="10"/>
  <c r="H64" i="10"/>
  <c r="H52" i="10"/>
  <c r="H82" i="10"/>
  <c r="H88" i="10"/>
  <c r="D664" i="1"/>
  <c r="F664" i="1" s="1"/>
  <c r="G24" i="10" s="1"/>
  <c r="K542" i="1"/>
  <c r="E665" i="1" s="1"/>
  <c r="J542" i="1"/>
  <c r="J70" i="1"/>
  <c r="F56" i="10"/>
  <c r="H56" i="10" s="1"/>
  <c r="F67" i="10"/>
  <c r="H67" i="10" s="1"/>
  <c r="K621" i="1"/>
  <c r="E667" i="1" s="1"/>
  <c r="J579" i="1"/>
  <c r="K295" i="1"/>
  <c r="E664" i="1" s="1"/>
  <c r="K200" i="1"/>
  <c r="E663" i="1" s="1"/>
  <c r="K119" i="1"/>
  <c r="E662" i="1" s="1"/>
  <c r="E668" i="1" l="1"/>
  <c r="L70" i="1"/>
  <c r="D661" i="1"/>
  <c r="L542" i="1"/>
  <c r="D665" i="1"/>
  <c r="F665" i="1" s="1"/>
  <c r="H24" i="10" s="1"/>
  <c r="F662" i="1"/>
  <c r="C26" i="10" s="1"/>
  <c r="L295" i="1"/>
  <c r="F663" i="1"/>
  <c r="D26" i="10" s="1"/>
  <c r="L200" i="1"/>
  <c r="L579" i="1"/>
  <c r="D666" i="1"/>
  <c r="F666" i="1" s="1"/>
  <c r="G26" i="10" s="1"/>
  <c r="F661" i="1" l="1"/>
  <c r="D24" i="10" s="1"/>
  <c r="D668" i="1"/>
  <c r="F668" i="1" s="1"/>
  <c r="E25" i="10" s="1"/>
</calcChain>
</file>

<file path=xl/sharedStrings.xml><?xml version="1.0" encoding="utf-8"?>
<sst xmlns="http://schemas.openxmlformats.org/spreadsheetml/2006/main" count="4532" uniqueCount="2344">
  <si>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</si>
  <si>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</si>
  <si>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</si>
  <si>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</si>
  <si>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</si>
  <si>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</si>
  <si>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</si>
  <si>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</si>
  <si>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</si>
  <si>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</si>
  <si>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</si>
  <si>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</si>
  <si>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</si>
  <si>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</si>
  <si>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</si>
  <si>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</si>
  <si>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</si>
  <si>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</si>
  <si>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</si>
  <si>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</si>
  <si>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</si>
  <si>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</si>
  <si>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</si>
  <si>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</si>
  <si>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</si>
  <si>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</si>
  <si>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</si>
  <si>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</si>
  <si>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</si>
  <si>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</si>
  <si>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</si>
  <si>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</si>
  <si>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</si>
  <si>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</si>
  <si>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</si>
  <si>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</si>
  <si>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</si>
  <si>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</si>
  <si>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</si>
  <si>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</si>
  <si>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</si>
  <si>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</si>
  <si>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</si>
  <si>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</si>
  <si>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</si>
  <si>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</si>
  <si>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</si>
  <si>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</si>
  <si>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</si>
  <si>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</si>
  <si>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</si>
  <si>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</si>
  <si>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</si>
  <si>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</si>
  <si>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</si>
  <si>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</si>
  <si>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</si>
  <si>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</si>
  <si>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</si>
  <si>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</si>
  <si>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</si>
  <si>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</si>
  <si>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</si>
  <si>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</si>
  <si>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</si>
  <si>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</si>
  <si>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</si>
  <si>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</si>
  <si>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</si>
  <si>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</si>
  <si>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</si>
  <si>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</si>
  <si>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</si>
  <si>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</si>
  <si>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</si>
  <si>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</si>
  <si>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</si>
  <si>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</si>
  <si>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</si>
  <si>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</si>
  <si>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</si>
  <si>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</si>
  <si>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</si>
  <si>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</si>
  <si>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</si>
  <si>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</si>
  <si>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</si>
  <si>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</si>
  <si>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</si>
  <si>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</si>
  <si>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</si>
  <si>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</si>
  <si>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</si>
  <si>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</si>
  <si>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</si>
  <si>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</si>
  <si>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</si>
  <si>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</si>
  <si>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</si>
  <si>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</si>
  <si>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</si>
  <si>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</si>
  <si>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</si>
  <si>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</si>
  <si>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</si>
  <si>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</si>
  <si>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</si>
  <si>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</si>
  <si>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</si>
  <si>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</si>
  <si>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</si>
  <si>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</si>
  <si>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</si>
  <si>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</si>
  <si>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</si>
  <si>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</si>
  <si>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</si>
  <si>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</si>
  <si>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</si>
  <si>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</si>
  <si>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</si>
  <si>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</si>
  <si>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</si>
  <si>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</si>
  <si>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</si>
  <si>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</si>
  <si>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</si>
  <si>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</si>
  <si>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</si>
  <si>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</si>
  <si>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</si>
  <si>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</si>
  <si>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</si>
  <si>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</si>
  <si>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</si>
  <si>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</si>
  <si>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</si>
  <si>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</si>
  <si>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</si>
  <si>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</si>
  <si>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</si>
  <si>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</si>
  <si>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</si>
  <si>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</si>
  <si>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</si>
  <si>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</si>
  <si>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</si>
  <si>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</si>
  <si>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</si>
  <si>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</si>
  <si>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</si>
  <si>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</si>
  <si>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</si>
  <si>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</si>
  <si>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</si>
  <si>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</si>
  <si>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</si>
  <si>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</si>
  <si>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</si>
  <si>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</si>
  <si>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</si>
  <si>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</si>
  <si>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</si>
  <si>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</si>
  <si>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</si>
  <si>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</si>
  <si>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</si>
  <si>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</si>
  <si>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</si>
  <si>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</si>
  <si>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</si>
  <si>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</si>
  <si>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</si>
  <si>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</si>
  <si>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</si>
  <si>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</si>
  <si>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</si>
  <si>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</si>
  <si>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</si>
  <si>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</si>
  <si>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</si>
  <si>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</si>
  <si>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</si>
  <si>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</si>
  <si>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</si>
  <si>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</si>
  <si>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</si>
  <si>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</si>
  <si>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</si>
  <si>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</si>
  <si>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</si>
  <si>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</si>
  <si>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</si>
  <si>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</si>
  <si>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</si>
  <si>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</si>
  <si>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</si>
  <si>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</si>
  <si>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</si>
  <si>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</si>
  <si>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</si>
  <si>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</si>
  <si>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</si>
  <si>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</si>
  <si>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</si>
  <si>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</si>
  <si>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</si>
  <si>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</si>
  <si>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</si>
  <si>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</si>
  <si>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</si>
  <si>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</si>
  <si>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</si>
  <si>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</si>
  <si>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</si>
  <si>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</si>
  <si>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</si>
  <si>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</si>
  <si>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</si>
  <si>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</si>
  <si>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</si>
  <si>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</si>
  <si>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</si>
  <si>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</si>
  <si>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</si>
  <si>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</si>
  <si>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</si>
  <si>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</si>
  <si>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</si>
  <si>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</si>
  <si>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</si>
  <si>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</si>
  <si>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</si>
  <si>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</si>
  <si>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</si>
  <si>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</si>
  <si>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</si>
  <si>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</si>
  <si>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</si>
  <si>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</si>
  <si>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</si>
  <si>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</si>
  <si>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</si>
  <si>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</si>
  <si>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</si>
  <si>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</si>
  <si>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</si>
  <si>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</si>
  <si>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</si>
  <si>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</si>
  <si>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</si>
  <si>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</si>
  <si>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</si>
  <si>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</si>
  <si>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</si>
  <si>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</si>
  <si>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</si>
  <si>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</si>
  <si>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</si>
  <si>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</si>
  <si>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</si>
  <si>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</si>
  <si>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</si>
  <si>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</si>
  <si>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</si>
  <si>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</si>
  <si>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</si>
  <si>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</si>
  <si>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</si>
  <si>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</si>
  <si>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</si>
  <si>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</si>
  <si>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</si>
  <si>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</si>
  <si>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</si>
  <si>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</si>
  <si>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</si>
  <si>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</si>
  <si>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</si>
  <si>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</si>
  <si>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</si>
  <si>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</si>
  <si>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</si>
  <si>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</si>
  <si>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</si>
  <si>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</si>
  <si>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</si>
  <si>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</si>
  <si>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</si>
  <si>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</si>
  <si>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</si>
  <si>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</si>
  <si>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</si>
  <si>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</si>
  <si>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</si>
  <si>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</si>
  <si>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</si>
  <si>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</si>
  <si>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</si>
  <si>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</si>
  <si>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</si>
  <si>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</si>
  <si>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</si>
  <si>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</si>
  <si>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</si>
  <si>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</si>
  <si>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</si>
  <si>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</si>
  <si>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</si>
  <si>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</si>
  <si>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</si>
  <si>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</si>
  <si>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</si>
  <si>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</si>
  <si>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</si>
  <si>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</si>
  <si>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</si>
  <si>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</si>
  <si>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</si>
  <si>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</si>
  <si>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</si>
  <si>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</si>
  <si>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</si>
  <si>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</si>
  <si>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</si>
  <si>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</si>
  <si>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</si>
  <si>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</si>
  <si>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</si>
  <si>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</si>
  <si>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</si>
  <si>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</si>
  <si>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</si>
  <si>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</si>
  <si>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</si>
  <si>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</si>
  <si>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</si>
  <si>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</si>
  <si>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</si>
  <si>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</si>
  <si>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</si>
  <si>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</si>
  <si>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</si>
  <si>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</si>
  <si>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</si>
  <si>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</si>
  <si>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</si>
  <si>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</si>
  <si>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</si>
  <si>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</si>
  <si>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</si>
  <si>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</si>
  <si>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</si>
  <si>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</si>
  <si>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</si>
  <si>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</si>
  <si>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</si>
  <si>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</si>
  <si>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</si>
  <si>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</si>
  <si>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</si>
  <si>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</si>
  <si>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</si>
  <si>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</si>
  <si>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</si>
  <si>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</si>
  <si>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</si>
  <si>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</si>
  <si>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</si>
  <si>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</si>
  <si>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</si>
  <si>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</si>
  <si>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</si>
  <si>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</si>
  <si>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</si>
  <si>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</si>
  <si>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</si>
  <si>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</si>
  <si>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</si>
  <si>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</si>
  <si>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</si>
  <si>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</si>
  <si>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</si>
  <si>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</si>
  <si>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</si>
  <si>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</si>
  <si>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</si>
  <si>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</si>
  <si>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</si>
  <si>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</si>
  <si>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</si>
  <si>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</si>
  <si>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</si>
  <si>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</si>
  <si>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</si>
  <si>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</si>
  <si>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</si>
  <si>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</si>
  <si>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</si>
  <si>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</si>
  <si>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</si>
  <si>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</si>
  <si>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</si>
  <si>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</si>
  <si>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</si>
  <si>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</si>
  <si>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</si>
  <si>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</si>
  <si>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</si>
  <si>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</si>
  <si>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</si>
  <si>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</si>
  <si>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</si>
  <si>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</si>
  <si>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</si>
  <si>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</si>
  <si>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</si>
  <si>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</si>
  <si>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</si>
  <si>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</si>
  <si>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</si>
  <si>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</si>
  <si>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</si>
  <si>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</si>
  <si>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</si>
  <si>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</si>
  <si>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</si>
  <si>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</si>
  <si>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</si>
  <si>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</si>
  <si>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</si>
  <si>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</si>
  <si>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</si>
  <si>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</si>
  <si>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</si>
  <si>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</si>
  <si>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</si>
  <si>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</si>
  <si>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</si>
  <si>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</si>
  <si>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</si>
  <si>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</si>
  <si>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</si>
  <si>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</si>
  <si>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</si>
  <si>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</si>
  <si>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</si>
  <si>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</si>
  <si>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</si>
  <si>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</si>
  <si>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</si>
  <si>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</si>
  <si>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</si>
  <si>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</si>
  <si>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</si>
  <si>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</si>
  <si>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</si>
  <si>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</si>
  <si>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</si>
  <si>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</si>
  <si>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</si>
  <si>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</si>
  <si>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</si>
  <si>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</si>
  <si>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</si>
  <si>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</si>
  <si>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</si>
  <si>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</si>
  <si>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</si>
  <si>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</si>
  <si>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</si>
  <si>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</si>
  <si>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</si>
  <si>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</si>
  <si>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</si>
  <si>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</si>
  <si>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</si>
  <si>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</si>
  <si>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</si>
  <si>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</si>
  <si>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</si>
  <si>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</si>
  <si>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</si>
  <si>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</si>
  <si>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</si>
  <si>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</si>
  <si>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</si>
  <si>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</si>
  <si>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</si>
  <si>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</si>
  <si>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</si>
  <si>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</si>
  <si>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</si>
  <si>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</si>
  <si>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</si>
  <si>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</si>
  <si>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</si>
  <si>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</si>
  <si>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</si>
  <si>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</si>
  <si>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</si>
  <si>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</si>
  <si>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</si>
  <si>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</si>
  <si>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</si>
  <si>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</si>
  <si>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</si>
  <si>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</si>
  <si>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</si>
  <si>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</si>
  <si>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</si>
  <si>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</si>
  <si>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</si>
  <si>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</si>
  <si>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</si>
  <si>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</si>
  <si>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</si>
  <si>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</si>
  <si>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</si>
  <si>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</si>
  <si>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</si>
  <si>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</si>
  <si>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</si>
  <si>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</si>
  <si>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</si>
  <si>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</si>
  <si>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</si>
  <si>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</si>
  <si>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</si>
  <si>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</si>
  <si>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</si>
  <si>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</si>
  <si>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</si>
  <si>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</si>
  <si>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</si>
  <si>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</si>
  <si>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</si>
  <si>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</si>
  <si>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</si>
  <si>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</si>
  <si>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</si>
  <si>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</si>
  <si>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</si>
  <si>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</si>
  <si>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</si>
  <si>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</si>
  <si>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</si>
  <si>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</si>
  <si>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</si>
  <si>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</si>
  <si>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</si>
  <si>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</si>
  <si>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</si>
  <si>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</si>
  <si>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</si>
  <si>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</si>
  <si>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</si>
  <si>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</si>
  <si>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</si>
  <si>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</si>
  <si>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</si>
  <si>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</si>
  <si>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</si>
  <si>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</si>
  <si>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</si>
  <si>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</si>
  <si>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</si>
  <si>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</si>
  <si>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</si>
  <si>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</si>
  <si>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</si>
  <si>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</si>
  <si>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</si>
  <si>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</si>
  <si>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</si>
  <si>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</si>
  <si>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</si>
  <si>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</si>
  <si>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</si>
  <si>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</si>
  <si>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</si>
  <si>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</si>
  <si>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</si>
  <si>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</si>
  <si>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</si>
  <si>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</si>
  <si>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</si>
  <si>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</si>
  <si>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</si>
  <si>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</si>
  <si>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</si>
  <si>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</si>
  <si>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</si>
  <si>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</si>
  <si>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</si>
  <si>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</si>
  <si>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</si>
  <si>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</si>
  <si>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</si>
  <si>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</si>
  <si>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</si>
  <si>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</si>
  <si>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</si>
  <si>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</si>
  <si>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</si>
  <si>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</si>
  <si>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</si>
  <si>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</si>
  <si>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</si>
  <si>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</si>
  <si>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</si>
  <si>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</si>
  <si>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</si>
  <si>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</si>
  <si>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</si>
  <si>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</si>
  <si>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</si>
  <si>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</si>
  <si>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</si>
  <si>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</si>
  <si>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</si>
  <si>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</si>
  <si>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</si>
  <si>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</si>
  <si>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</si>
  <si>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</si>
  <si>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</si>
  <si>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</si>
  <si>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</si>
  <si>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</si>
  <si>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</si>
  <si>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</si>
  <si>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</si>
  <si>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</si>
  <si>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</si>
  <si>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</si>
  <si>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</si>
  <si>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</si>
  <si>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</si>
  <si>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</si>
  <si>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</si>
  <si>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</si>
  <si>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</si>
  <si>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</si>
  <si>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</si>
  <si>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</si>
  <si>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</si>
  <si>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</si>
  <si>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</si>
  <si>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</si>
  <si>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</si>
  <si>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</si>
  <si>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</si>
  <si>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</si>
  <si>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</si>
  <si>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</si>
  <si>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</si>
  <si>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</si>
  <si>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</si>
  <si>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</si>
  <si>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</si>
  <si>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</si>
  <si>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</si>
  <si>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</si>
  <si>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</si>
  <si>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</si>
  <si>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</si>
  <si>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</si>
  <si>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</si>
  <si>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</si>
  <si>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</si>
  <si>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</si>
  <si>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</si>
  <si>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</si>
  <si>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</si>
  <si>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</si>
  <si>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</si>
  <si>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</si>
  <si>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</si>
  <si>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</si>
  <si>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</si>
  <si>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</si>
  <si>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</si>
  <si>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</si>
  <si>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</si>
  <si>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</si>
  <si>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</si>
  <si>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</si>
  <si>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</si>
  <si>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</si>
  <si>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</si>
  <si>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</si>
  <si>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</si>
  <si>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</si>
  <si>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</si>
  <si>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</si>
  <si>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</si>
  <si>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</si>
  <si>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</si>
  <si>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</si>
  <si>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</si>
  <si>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</si>
  <si>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</si>
  <si>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</si>
  <si>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</si>
  <si>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</si>
  <si>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</si>
  <si>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</si>
  <si>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</si>
  <si>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</si>
  <si>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</si>
  <si>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</si>
  <si>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</si>
  <si>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</si>
  <si>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</si>
  <si>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</si>
  <si>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</si>
  <si>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</si>
  <si>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</si>
  <si>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</si>
  <si>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</si>
  <si>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</si>
  <si>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</si>
  <si>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</si>
  <si>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</si>
  <si>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</si>
  <si>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</si>
  <si>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</si>
  <si>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</si>
  <si>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</si>
  <si>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</si>
  <si>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</si>
  <si>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</si>
  <si>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</si>
  <si>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</si>
  <si>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</si>
  <si>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</si>
  <si>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</si>
  <si>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</si>
  <si>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</si>
  <si>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</si>
  <si>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</si>
  <si>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</si>
  <si>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</si>
  <si>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</si>
  <si>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</si>
  <si>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</si>
  <si>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</si>
  <si>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</si>
  <si>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</si>
  <si>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</si>
  <si>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</si>
  <si>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</si>
  <si>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</si>
  <si>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</si>
  <si>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</si>
  <si>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</si>
  <si>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</si>
  <si>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</si>
  <si>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</si>
  <si>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</si>
  <si>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</si>
  <si>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</si>
  <si>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</si>
  <si>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</si>
  <si>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</si>
  <si>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</si>
  <si>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</si>
  <si>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</si>
  <si>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</si>
  <si>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</si>
  <si>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</si>
  <si>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</si>
  <si>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</si>
  <si>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</si>
  <si>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</si>
  <si>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</si>
  <si>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</si>
  <si>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</si>
  <si>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</si>
  <si>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</si>
  <si>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</si>
  <si>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</si>
  <si>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</si>
  <si>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</si>
  <si>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</si>
  <si>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</si>
  <si>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</si>
  <si>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</si>
  <si>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</si>
  <si>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</si>
  <si>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</si>
  <si>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</si>
  <si>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</si>
  <si>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</si>
  <si>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</si>
  <si>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</si>
  <si>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</si>
  <si>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</si>
  <si>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</si>
  <si>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</si>
  <si>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</si>
  <si>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</si>
  <si>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</si>
  <si>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</si>
  <si>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</si>
  <si>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</si>
  <si>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</si>
  <si>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</si>
  <si>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</si>
  <si>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</si>
  <si>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</si>
  <si>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</si>
  <si>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</si>
  <si>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</si>
  <si>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</si>
  <si>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</si>
  <si>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</si>
  <si>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</si>
  <si>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</si>
  <si>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</si>
  <si>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</si>
  <si>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</si>
  <si>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</si>
  <si>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</si>
  <si>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</si>
  <si>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</si>
  <si>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</si>
  <si>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</si>
  <si>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</si>
  <si>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</si>
  <si>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</si>
  <si>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</si>
  <si>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</si>
  <si>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</si>
  <si>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</si>
  <si>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</si>
  <si>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</si>
  <si>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</si>
  <si>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</si>
  <si>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</si>
  <si>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</si>
  <si>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</si>
  <si>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</si>
  <si>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</si>
  <si>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</si>
  <si>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</si>
  <si>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</si>
  <si>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</si>
  <si>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</si>
  <si>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</si>
  <si>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</si>
  <si>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</si>
  <si>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</si>
  <si>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</si>
  <si>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</si>
  <si>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</si>
  <si>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</si>
  <si>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</si>
  <si>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</si>
  <si>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</si>
  <si>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</si>
  <si>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</si>
  <si>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</si>
  <si>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</si>
  <si>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</si>
  <si>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</si>
  <si>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</si>
  <si>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</si>
  <si>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</si>
  <si>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</si>
  <si>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</si>
  <si>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</si>
  <si>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</si>
  <si>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</si>
  <si>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</si>
  <si>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</si>
  <si>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</si>
  <si>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</si>
  <si>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</si>
  <si>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</si>
  <si>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</si>
  <si>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</si>
  <si>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</si>
  <si>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</si>
  <si>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</si>
  <si>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</si>
  <si>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</si>
  <si>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</si>
  <si>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</si>
  <si>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</si>
  <si>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</si>
  <si>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</si>
  <si>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</si>
  <si>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</si>
  <si>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</si>
  <si>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</si>
  <si>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</si>
  <si>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</si>
  <si>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</si>
  <si>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</si>
  <si>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</si>
  <si>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</si>
  <si>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</si>
  <si>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</si>
  <si>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</si>
  <si>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</si>
  <si>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</si>
  <si>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</si>
  <si>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</si>
  <si>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</si>
  <si>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</si>
  <si>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</si>
  <si>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</si>
  <si>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</si>
  <si>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</si>
  <si>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</si>
  <si>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</si>
  <si>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</si>
  <si>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</si>
  <si>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</si>
  <si>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</si>
  <si>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</si>
  <si>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</si>
  <si>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</si>
  <si>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</si>
  <si>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</si>
  <si>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</si>
  <si>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</si>
  <si>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</si>
  <si>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</si>
  <si>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</si>
  <si>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</si>
  <si>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</si>
  <si>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</si>
  <si>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</si>
  <si>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</si>
  <si>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</si>
  <si>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</si>
  <si>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</si>
  <si>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</si>
  <si>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</si>
  <si>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</si>
  <si>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</si>
  <si>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</si>
  <si>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</si>
  <si>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</si>
  <si>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</si>
  <si>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</si>
  <si>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</si>
  <si>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</si>
  <si>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</si>
  <si>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</si>
  <si>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</si>
  <si>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</si>
  <si>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</si>
  <si>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</si>
  <si>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</si>
  <si>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</si>
  <si>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</si>
  <si>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</si>
  <si>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</si>
  <si>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</si>
  <si>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</si>
  <si>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</si>
  <si>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</si>
  <si>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</si>
  <si>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</si>
  <si>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</si>
  <si>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</si>
  <si>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</si>
  <si>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</si>
  <si>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</si>
  <si>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</si>
  <si>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</si>
  <si>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</si>
  <si>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</si>
  <si>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</si>
  <si>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</si>
  <si>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</si>
  <si>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</si>
  <si>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</si>
  <si>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</si>
  <si>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</si>
  <si>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</si>
  <si>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</si>
  <si>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</si>
  <si>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</si>
  <si>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</si>
  <si>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</si>
  <si>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</si>
  <si>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</si>
  <si>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</si>
  <si>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</si>
  <si>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</si>
  <si>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</si>
  <si>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</si>
  <si>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</si>
  <si>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</si>
  <si>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</si>
  <si>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</si>
  <si>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</si>
  <si>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</si>
  <si>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</si>
  <si>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</si>
  <si>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</si>
  <si>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</si>
  <si>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</si>
  <si>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</si>
  <si>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</si>
  <si>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</si>
  <si>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</si>
  <si>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</si>
  <si>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</si>
  <si>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</si>
  <si>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</si>
  <si>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</si>
  <si>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</si>
  <si>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</si>
  <si>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</si>
  <si>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</si>
  <si>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</si>
  <si>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</si>
  <si>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</si>
  <si>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</si>
  <si>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</si>
  <si>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</si>
  <si>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</si>
  <si>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</si>
  <si>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</si>
  <si>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</si>
  <si>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</si>
  <si>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</si>
  <si>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</si>
  <si>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</si>
  <si>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</si>
  <si>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</si>
  <si>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</si>
  <si>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</si>
  <si>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</si>
  <si>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</si>
  <si>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</si>
  <si>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</si>
  <si>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</si>
  <si>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</si>
  <si>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</si>
  <si>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</si>
  <si>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</si>
  <si>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</si>
  <si>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</si>
  <si>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</si>
  <si>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</si>
  <si>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</si>
  <si>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</si>
  <si>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</si>
  <si>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</si>
  <si>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</si>
  <si>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</si>
  <si>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</si>
  <si>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</si>
  <si>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</si>
  <si>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</si>
  <si>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</si>
  <si>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</si>
  <si>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</si>
  <si>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</si>
  <si>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</si>
  <si>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</si>
  <si>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</si>
  <si>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</si>
  <si>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</si>
  <si>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</si>
  <si>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</si>
  <si>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</si>
  <si>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</si>
  <si>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</si>
  <si>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</si>
  <si>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</si>
  <si>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</si>
  <si>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</si>
  <si>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</si>
  <si>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</si>
  <si>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</si>
  <si>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</si>
  <si>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</si>
  <si>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</si>
  <si>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</si>
  <si>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</si>
  <si>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</si>
  <si>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</si>
  <si>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</si>
  <si>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</si>
  <si>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</si>
  <si>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</si>
  <si>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</si>
  <si>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</si>
  <si>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</si>
  <si>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</si>
  <si>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</si>
  <si>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</si>
  <si>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</si>
  <si>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</si>
  <si>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</si>
  <si>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</si>
  <si>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</si>
  <si>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</si>
  <si>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</si>
  <si>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</si>
  <si>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</si>
  <si>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</si>
  <si>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</si>
  <si>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</si>
  <si>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</si>
  <si>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</si>
  <si>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</si>
  <si>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</si>
  <si>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</si>
  <si>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</si>
  <si>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</si>
  <si>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</si>
  <si>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</si>
  <si>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</si>
  <si>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</si>
  <si>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</si>
  <si>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</si>
  <si>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</si>
  <si>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</si>
  <si>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</si>
  <si>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</si>
  <si>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</si>
  <si>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</si>
  <si>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</si>
  <si>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</si>
  <si>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</si>
  <si>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</si>
  <si>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</si>
  <si>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</si>
  <si>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</si>
  <si>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</si>
  <si>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</si>
  <si>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</si>
  <si>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</si>
  <si>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</si>
  <si>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</si>
  <si>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</si>
  <si>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</si>
  <si>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</si>
  <si>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</si>
  <si>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</si>
  <si>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</si>
  <si>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</si>
  <si>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</si>
  <si>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</si>
  <si>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</si>
  <si>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</si>
  <si>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</si>
  <si>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</si>
  <si>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</si>
  <si>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</si>
  <si>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</si>
  <si>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</si>
  <si>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</si>
  <si>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</si>
  <si>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</si>
  <si>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</si>
  <si>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</si>
  <si>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</si>
  <si>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</si>
  <si>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</si>
  <si>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</si>
  <si>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</si>
  <si>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</si>
  <si>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</si>
  <si>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</si>
  <si>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</si>
  <si>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</si>
  <si>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</si>
  <si>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</si>
  <si>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</si>
  <si>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</si>
  <si>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</si>
  <si>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</si>
  <si>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</si>
  <si>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</si>
  <si>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</si>
  <si>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</si>
  <si>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</si>
  <si>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</si>
  <si>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</si>
  <si>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</si>
  <si>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</si>
  <si>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</si>
  <si>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</si>
  <si>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</si>
  <si>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</si>
  <si>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</si>
  <si>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</si>
  <si>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</si>
  <si>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</si>
  <si>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</si>
  <si>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</si>
  <si>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</si>
  <si>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</si>
  <si>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</si>
  <si>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</si>
  <si>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</si>
  <si>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</si>
  <si>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</si>
  <si>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</si>
  <si>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</si>
  <si>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</si>
  <si>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</si>
  <si>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</si>
  <si>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</si>
  <si>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</si>
  <si>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</si>
  <si>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</si>
  <si>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</si>
  <si>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</si>
  <si>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</si>
  <si>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</si>
  <si>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</si>
  <si>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</si>
  <si>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</si>
  <si>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</si>
  <si>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</si>
  <si>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</si>
  <si>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</si>
  <si>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</si>
  <si>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</si>
  <si>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</si>
  <si>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</si>
  <si>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</si>
  <si>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</si>
  <si>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</si>
  <si>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</si>
  <si>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</si>
  <si>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</si>
  <si>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</si>
  <si>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</si>
  <si>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</si>
  <si>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</si>
  <si>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</si>
  <si>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</si>
  <si>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</si>
  <si>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</si>
  <si>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</si>
  <si>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</si>
  <si>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</si>
  <si>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</si>
  <si>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</si>
  <si>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</si>
  <si>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</si>
  <si>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</si>
  <si>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</si>
  <si>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</si>
  <si>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</si>
  <si>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</si>
  <si>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</si>
  <si>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</si>
  <si>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</si>
  <si>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</si>
  <si>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</si>
  <si>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</si>
  <si>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</si>
  <si>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</si>
  <si>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</si>
  <si>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</si>
  <si>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</si>
  <si>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</si>
  <si>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</si>
  <si>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</si>
  <si>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</si>
  <si>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</si>
  <si>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</si>
  <si>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</si>
  <si>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</si>
  <si>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</si>
  <si>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</si>
  <si>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</si>
  <si>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</si>
  <si>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</si>
  <si>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</si>
  <si>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</si>
  <si>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</si>
  <si>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</si>
  <si>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</si>
  <si>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</si>
  <si>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</si>
  <si>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</si>
  <si>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</si>
  <si>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</si>
  <si>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</si>
  <si>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</si>
  <si>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</si>
  <si>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</si>
  <si>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</si>
  <si>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</si>
  <si>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</si>
  <si>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</si>
  <si>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</si>
  <si>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</si>
  <si>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</si>
  <si>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</si>
  <si>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</si>
  <si>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</si>
  <si>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</si>
  <si>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</si>
  <si>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</si>
  <si>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</si>
  <si>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</si>
  <si>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</si>
  <si>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</si>
  <si>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</si>
  <si>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</si>
  <si>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</si>
  <si>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</si>
  <si>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</si>
  <si>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</si>
  <si>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</si>
  <si>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</si>
  <si>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</si>
  <si>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</si>
  <si>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</si>
  <si>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</si>
  <si>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</si>
  <si>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</si>
  <si>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</si>
  <si>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</si>
  <si>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</si>
  <si>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</si>
  <si>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</si>
  <si>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</si>
  <si>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</si>
  <si>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</si>
  <si>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</si>
  <si>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</si>
  <si>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</si>
  <si>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</si>
  <si>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</si>
  <si>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</si>
  <si>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</si>
  <si>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</si>
  <si>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</si>
  <si>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</si>
  <si>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</si>
  <si>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</si>
  <si>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</si>
  <si>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</si>
  <si>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</si>
  <si>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</si>
  <si>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</si>
  <si>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</si>
  <si>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</si>
  <si>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</si>
  <si>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</si>
  <si>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</si>
  <si>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</si>
  <si>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</si>
  <si>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</si>
  <si>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</si>
  <si>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</si>
  <si>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</si>
  <si>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</si>
  <si>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</si>
  <si>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</si>
  <si>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</si>
  <si>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</si>
  <si>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</si>
  <si>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</si>
  <si>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</si>
  <si>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</si>
  <si>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</si>
  <si>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</si>
  <si>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</si>
  <si>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</si>
  <si>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</si>
  <si>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</si>
  <si>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</si>
  <si>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</si>
  <si>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</si>
  <si>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</si>
  <si>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</si>
  <si>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 xml:space="preserve">Cultural and religious preferences of patients are honoured </t>
  </si>
  <si>
    <t>Check community is aware of Patient's rights and responsibilities</t>
  </si>
  <si>
    <t>Check Staff is aware of Patient rights and responsibilities</t>
  </si>
  <si>
    <t xml:space="preserve">Display of patient rights and responsibilities through citizen charter.  </t>
  </si>
  <si>
    <t xml:space="preserve">Directional signages are displayed  in the catchment area </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</si>
  <si>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</si>
  <si>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</si>
  <si>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</si>
  <si>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</si>
  <si>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</si>
  <si>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 xml:space="preserve">(1) Tactile signs with good contrast between letters &amp; background.
(2) One or two rows of tactile guiding blocks along the entire length of the proposed accessible route 
(3) Check there is no poles or uneven surfaces along the route traversed by the guiding blocks </t>
  </si>
  <si>
    <t>JAS  meetings are held at defined intervals</t>
  </si>
  <si>
    <t>(1) Monthly. 
(2) Minutes of meeting are recorded</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</si>
  <si>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</si>
  <si>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</si>
  <si>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</si>
  <si>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</si>
  <si>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Check social audits are done at periodic intervals</t>
  </si>
  <si>
    <t>ME  D4.2</t>
  </si>
  <si>
    <t>Standard D5</t>
  </si>
  <si>
    <t>Check CHO conducts periodic meetings with MPW &amp; ASHA</t>
  </si>
  <si>
    <t xml:space="preserve">Check CHO provide  on job mentoring &amp; supervision household visits </t>
  </si>
  <si>
    <t xml:space="preserve">(1) Check CHO  provide on job  mentoring &amp; support to frontline workers (ASHA/ MPW) 
(2) Visiting households requiring additional support or motivation 
 </t>
  </si>
  <si>
    <t xml:space="preserve">Check CHO provide  on job mentoring &amp; supervision for VHSND or campaign etc. </t>
  </si>
  <si>
    <t xml:space="preserve">(1) Check CHO  provide on job  mentoring &amp; support to frontline workers (ASHA/ MPW) 
(2) Monitoring the quality of services using checklist 
(3) Check report is duly signed by both MPW &amp; ASHA and a copy is shared with MO- PHC
 </t>
  </si>
  <si>
    <t>Review &amp; update work plan as per requirement</t>
  </si>
  <si>
    <t>Identify the issues needed to be addressed at PHC review meeting</t>
  </si>
  <si>
    <t>Results of Kayakalp and NQAS Internal /External assessments are reviewed</t>
  </si>
  <si>
    <t xml:space="preserve">Gaps are identified </t>
  </si>
  <si>
    <t xml:space="preserve">The facility ensure multisectoral  convergence for health promotion and primary prevention </t>
  </si>
  <si>
    <t xml:space="preserve">(1) Regular meetings are being conducted 
(2) Community based action plan for health is prepared 
(3) Provide support to frontline workers for health related activities </t>
  </si>
  <si>
    <t xml:space="preserve">At least 2 VHSNC per month </t>
  </si>
  <si>
    <t>As per service provision</t>
  </si>
  <si>
    <t>Information regarding ambulatory care &amp; management, public health and managerial functions are recorded and updated through IT platforms</t>
  </si>
  <si>
    <t xml:space="preserve">Information regarding  illness and minor aliments are recorded &amp; updated using IT platform </t>
  </si>
  <si>
    <t xml:space="preserve">Information regarding cases of  communicable diseases  are recorded &amp; updated using IT platform </t>
  </si>
  <si>
    <t xml:space="preserve">Information regarding cases of Non- communicable diseases  are recorded &amp; updated for each case using IT platform </t>
  </si>
  <si>
    <t xml:space="preserve">As per State policy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</si>
  <si>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</si>
  <si>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</si>
  <si>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</si>
  <si>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</si>
  <si>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</si>
  <si>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</si>
  <si>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</si>
  <si>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</si>
  <si>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</si>
  <si>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</si>
  <si>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</si>
  <si>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</si>
  <si>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</si>
  <si>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</si>
  <si>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</si>
  <si>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</si>
  <si>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</si>
  <si>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</si>
  <si>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</si>
  <si>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</si>
  <si>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</si>
  <si>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</si>
  <si>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</si>
  <si>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Check VHSNC are constituted &amp; functional </t>
  </si>
  <si>
    <t>VHSNC, VHNDs, ASHA, AWW and Monthly campaign etc</t>
  </si>
  <si>
    <t xml:space="preserve">Check health promotion campaign  are conducted as per planning </t>
  </si>
  <si>
    <t xml:space="preserve">(1) Based on issues/diseases with high prevalence in area using data &amp;information collected </t>
  </si>
  <si>
    <t>Check members of PSGs aware of their roles</t>
  </si>
  <si>
    <t>Check the process followed to create PSGs</t>
  </si>
  <si>
    <t>Standards D6</t>
  </si>
  <si>
    <t>ME D6.1</t>
  </si>
  <si>
    <t xml:space="preserve">Check Ayushman ambassador are identified </t>
  </si>
  <si>
    <t>Community level education, malnutrition, sanitation drives, promotion of healthy behaviour, sanitation drives etc</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</si>
  <si>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</si>
  <si>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</si>
  <si>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</si>
  <si>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</si>
  <si>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</si>
  <si>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Check actions are  taken for all the identified gaps </t>
  </si>
  <si>
    <t>Availability of drugs &amp; consumables for home care kit</t>
  </si>
  <si>
    <t xml:space="preserve">The facility has Patient Support Groups(PSG) as per the issues/ diseases in its catering population </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</si>
  <si>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</si>
  <si>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</si>
  <si>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</si>
  <si>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</si>
  <si>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 xml:space="preserve">Availability of adequate patient waiting area
</t>
  </si>
  <si>
    <t>Well ventilated &amp; illuminated clinic room with examination space</t>
  </si>
  <si>
    <t>Covered waiting area which can accommodate 20-25 Chairs. 
Check space is adequate to maintain Physical distancing</t>
  </si>
  <si>
    <t xml:space="preserve">Demarcated area of storage </t>
  </si>
  <si>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t>
    </r>
    <r>
      <rPr>
        <sz val="11"/>
        <color theme="5"/>
        <rFont val="Calibri"/>
        <family val="2"/>
        <scheme val="minor"/>
      </rPr>
      <t xml:space="preserve">
</t>
    </r>
  </si>
  <si>
    <t xml:space="preserve">Citizen charter is displayed </t>
  </si>
  <si>
    <t>Staff is aware of method of donning and doffing the PPE</t>
  </si>
  <si>
    <t>Compliance to correct method of wearing and removing PPE</t>
  </si>
  <si>
    <t xml:space="preserve"> Drugs and consumables are stored away from water / dampness and sources of direct  heat &amp;  sunlight etc.</t>
  </si>
  <si>
    <t xml:space="preserve">First expiry first out (FEFO) system is followed for drugs dispensing </t>
  </si>
  <si>
    <t>Check staff is aware of Quality Control method for various tests (RDKs)</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</si>
  <si>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</si>
  <si>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</si>
  <si>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</si>
  <si>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</si>
  <si>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</si>
  <si>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</si>
  <si>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</si>
  <si>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</si>
  <si>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</si>
  <si>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</si>
  <si>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</si>
  <si>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</si>
  <si>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</si>
  <si>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</si>
  <si>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</si>
  <si>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</si>
  <si>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</si>
  <si>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</si>
  <si>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</si>
  <si>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</si>
  <si>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</si>
  <si>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</si>
  <si>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</si>
  <si>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</si>
  <si>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</si>
  <si>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</si>
  <si>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 xml:space="preserve">All the empanelled individuals are screened </t>
  </si>
  <si>
    <t>RR</t>
  </si>
  <si>
    <t>(1) There is  established procedure to collect the demographic composition 
(2) No. of individuals of different age groups</t>
  </si>
  <si>
    <t xml:space="preserve">Check Unique health ID is given to all individuals and families . 
</t>
  </si>
  <si>
    <t xml:space="preserve">The facility provides access to expanded range of services </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</si>
  <si>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</si>
  <si>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</si>
  <si>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</si>
  <si>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</si>
  <si>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</si>
  <si>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</si>
  <si>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</si>
  <si>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</si>
  <si>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</si>
  <si>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</si>
  <si>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</si>
  <si>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</si>
  <si>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</si>
  <si>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</si>
  <si>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</si>
  <si>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</si>
  <si>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</si>
  <si>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</si>
  <si>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</si>
  <si>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</si>
  <si>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</si>
  <si>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</si>
  <si>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</si>
  <si>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</si>
  <si>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</si>
  <si>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</si>
  <si>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</si>
  <si>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</si>
  <si>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Name of the facility &amp; list of services available are displayed prominently</t>
  </si>
  <si>
    <t xml:space="preserve">(1) In local language
(2) Service Provided,  contact details of  fire, police  ambulance.  Name &amp; contact detail of CHW and nearest referral centre. 
(3) Details of grievance re addressal mechanism 
(4) Citizen rights and responsibilities
</t>
  </si>
  <si>
    <t>Health Promotion activities are undertaken using various  BCC approach</t>
  </si>
  <si>
    <t>The facility is accessible from community and referral centre</t>
  </si>
  <si>
    <t>(1) Passage is wide enough for wheel chair and crutches/canes/stick users. 
(2) Floors are non slippery. 
(3) Ramps and stairs with handrails. 
(4) Ramps &amp; staircases with hip lip (20mm) on exposed side to prevent slipping of cane/ crutches/ wheelchair</t>
  </si>
  <si>
    <t>There are linkages of care , Counselling and Protection of  vulnerable and marginalized  section</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</si>
  <si>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</si>
  <si>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</si>
  <si>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Check staff &amp; community is aware of grievance redressal system</t>
  </si>
  <si>
    <t xml:space="preserve">Behaviour of staff is empathetic and courteous to patients and visitors </t>
  </si>
  <si>
    <t>Facility has adequate infrastructure, space and amenities as per patient or work load</t>
  </si>
  <si>
    <t>Lab. space is adequate for carrying out Lab. activities</t>
  </si>
  <si>
    <t>Adequate space/room for Yoga activities</t>
  </si>
  <si>
    <t>(1) Storage space for storing medicines ,Consumables &amp; equipment etc.
(2) Check the availability of racks/ Almirahs/ shelf etc</t>
  </si>
  <si>
    <t>Availability of functional telephone/Mobile  and internet services</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</si>
  <si>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</si>
  <si>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</si>
  <si>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toilets for male &amp; female</t>
  </si>
  <si>
    <t xml:space="preserve">Check boundary is of  adequate height and it is not broken from anywhere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</si>
  <si>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</si>
  <si>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</si>
  <si>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</si>
  <si>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</si>
  <si>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</si>
  <si>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</si>
  <si>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As per eligibility criteria.
Staff is aware of their role and responsibilities </t>
  </si>
  <si>
    <t xml:space="preserve">Check for performance evaluation is done at least once in a year </t>
  </si>
  <si>
    <t>CHO is trained as per mandate</t>
  </si>
  <si>
    <t>Check training need are identified at defined intervals &amp; adequate skill are provided</t>
  </si>
  <si>
    <t>Availability of Anaesthetics agents</t>
  </si>
  <si>
    <t>Availability of Anti-allergic</t>
  </si>
  <si>
    <t>Levocetirizine tablet (5mg) , Levocetirizine Oral liquid , Hydrocortisone Succinate injection 100mg, Pheniramine inj 22.75mg/ml, Adrenaline inj 1mg/ml</t>
  </si>
  <si>
    <t xml:space="preserve">Availability of  Analgesics, Anti Pyretic, NSAIDS, </t>
  </si>
  <si>
    <t xml:space="preserve"> Aspirin tab 75, Diclofenac tab 50mg, Diclofenac injection 25mg/ml, Paracetamol tab 250mg, Paracetamol Syrup 125mg/5ml, Paracetamol Syrup250 mg/5 ml,  Ibuprofen tab 200mg</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</si>
  <si>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</si>
  <si>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</si>
  <si>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</si>
  <si>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</si>
  <si>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</si>
  <si>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</si>
  <si>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</si>
  <si>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</si>
  <si>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</si>
  <si>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</si>
  <si>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</si>
  <si>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</si>
  <si>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</si>
  <si>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</si>
  <si>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Hydrogen peroxide,  Gentian violet, Povidone Iodine, Framycetin sulphate ointment</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</si>
  <si>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</si>
  <si>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</si>
  <si>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</si>
  <si>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</si>
  <si>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</si>
  <si>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As per palliative care guidelines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</si>
  <si>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</si>
  <si>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</si>
  <si>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</si>
  <si>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</si>
  <si>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</si>
  <si>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</si>
  <si>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Check toilets are clean and there is no overflowing/clogged drains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</si>
  <si>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</si>
  <si>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</si>
  <si>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</si>
  <si>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</si>
  <si>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Check all near expiry drugs are shifted back to PHC/ referral centre/ facility where it is urgently required based on inventory turnover (that is-  Fast, slow or non moving drugs)</t>
  </si>
  <si>
    <t>(1) Diagnosis, assessments, treatment plan, drugs prescribed, and follow up etc are recorded &amp; updated  for all cases by HSC
(2) Randomly, select at least 5 cases (or all cases if less than 5)  and check for details</t>
  </si>
  <si>
    <t>(1) Diagnosis, assessments, treatment plan, drugs  prescribed, and follow up etc are recorded &amp; updated  for all cases by HSC/ referral centre
(2) Randomly, select at least 5 cases (or all cases if less than 5)  and check for details</t>
  </si>
  <si>
    <t>(1) Check family folder, CBAC form are filled and complete details are updated in portal.
(2) Diagnosis, assessments, treatment plan, drugs  prescribed, and follow up etc are recorded &amp; updated  for all cases by HSC/ referral centre
(3) Randomly, select at least 5 cases (or all cases if less than 5)  and check for details</t>
  </si>
  <si>
    <t>Check referral in &amp; referral out records are maintained using IT platform</t>
  </si>
  <si>
    <t>Functional platform/s and updated digital records   to assess the coverage and measure outcomes of healthcare facility</t>
  </si>
  <si>
    <t xml:space="preserve"> Functional platform/s and updated digital records for work/ task management </t>
  </si>
  <si>
    <t>Functional platform/s and updated digital records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</si>
  <si>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credentials</t>
  </si>
  <si>
    <t xml:space="preserve">The facility ensures safe storage, maintenance  and retrieval of information &amp;   records of services </t>
  </si>
  <si>
    <t xml:space="preserve">(1) Secure place to keep records and registers
(2) Check records are easy to retrieve 
</t>
  </si>
  <si>
    <t>(1) System clearly define who all are authorized  to access the patient electronic information 
(2) Password/finger print protected Tablets
(3) Any restriction/ firewall to protect the individual's information from mis-use etc</t>
  </si>
  <si>
    <t>Staff is aware of functional hubs &amp; skilled to use the software</t>
  </si>
  <si>
    <t xml:space="preserve">Co ordination with specialist / super specialist for tele consultation   </t>
  </si>
  <si>
    <t xml:space="preserve">Co ordination with patient &amp; creating awareness about tele consultation services </t>
  </si>
  <si>
    <t>(1) Pre appointment, location for consultation
(2)  Check reminder / SMS alerts are sent for appointments/ referral/ follow up cases</t>
  </si>
  <si>
    <t xml:space="preserve">The facility has established procedure for management of activities of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</si>
  <si>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</si>
  <si>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</si>
  <si>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Both monetary and non monetary from PRIs/ CSR/Govt. schemes and program /donation etc</t>
  </si>
  <si>
    <t>At least once in a year. Check when last social audit was undertaken</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</si>
  <si>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</si>
  <si>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</si>
  <si>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 xml:space="preserve"> Check   frontline  workers part of VHSNC are able to explain - Support to develop village health action plan,
Awareness generation for Health Promotion &amp; disease prevention  and support the community to raise their  voice, need, experience &amp; grievances to access health services or benefits
</t>
  </si>
  <si>
    <t>Check number of VHSNC meeting attended by CHO in preceding  quarter</t>
  </si>
  <si>
    <t>Check number of VHND planned &amp; conducted in CHO's catering area in preceding quarter</t>
  </si>
  <si>
    <t>Check functional equipment, instrument and adequate consumables are available to conduct VHND</t>
  </si>
  <si>
    <t>Check the health promotion &amp; disease presentation activities are performed during VHNDs</t>
  </si>
  <si>
    <t xml:space="preserve">(1) Based on Population enumeration, village health register, CBAC, ASHA diary, VHSNC records, RCH registers etc
(2) Based on social resource map - it identify location &amp; vulnerable section </t>
  </si>
  <si>
    <t>Check Annual calendar is prepared for monthly campaign  based on situational analysis</t>
  </si>
  <si>
    <t>For ensuring treatment compliance, reduce stigma, increase acceptance toward disease, reduce stress &amp; anxiety &amp; increase self understanding</t>
  </si>
  <si>
    <t xml:space="preserve">(1) Identify the potential member &amp; encourage them to join by explaining them the advantages of joining 
(2) Friends, relatives, frontline workers and patients suffering from same disease conditions. 
(3) PSGs meetings  should be open to all community members
</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</si>
  <si>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</si>
  <si>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</si>
  <si>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</si>
  <si>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The facility has defined procedures for registration, consultation, clinical assessment and reassessment of the patients</t>
  </si>
  <si>
    <t>The facility has established procedure for empanelment &amp; registration of individual  and families</t>
  </si>
  <si>
    <t>Population above 30yrs , break up of men &amp; women above 30 yrs.</t>
  </si>
  <si>
    <t>As per incidence rates/ prevalence rates</t>
  </si>
  <si>
    <t>The facility has established procedure for OPD Consultation</t>
  </si>
  <si>
    <t>Facility  has system to undertaken opinion /consultation from higher centre</t>
  </si>
  <si>
    <t xml:space="preserve">Examination, development/modification of treatment plan, instruction for patient, note to CHO by MO/Specialist.
</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</si>
  <si>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</si>
  <si>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</si>
  <si>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</si>
  <si>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</si>
  <si>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</si>
  <si>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 xml:space="preserve">High alert drugs such as Nonsteroidal anti-inflammatory, anti convulsant/antiepileptics, Hypertensive, oral hypoglycaemic etc. </t>
  </si>
  <si>
    <t xml:space="preserve">Check STG/ clinical algorithm is followed </t>
  </si>
  <si>
    <t>Check availability of STG/clinical algorithm/ Clinical decision making tool (IT based), Staff is aware of drug regime and doses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</si>
  <si>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</si>
  <si>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</si>
  <si>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</si>
  <si>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</si>
  <si>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</si>
  <si>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</si>
  <si>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</si>
  <si>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</si>
  <si>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</si>
  <si>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r>
      <rPr>
        <b/>
        <sz val="11"/>
        <color theme="1"/>
        <rFont val="Calibri"/>
        <family val="2"/>
        <scheme val="minor"/>
      </rPr>
      <t xml:space="preserve">Patency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</si>
  <si>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</si>
  <si>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</si>
  <si>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</si>
  <si>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</si>
  <si>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</si>
  <si>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depression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disorder (ADHD), oppositional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alcohol &amp; drug use disorder
</t>
    </r>
  </si>
  <si>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</si>
  <si>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</si>
  <si>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</si>
  <si>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</si>
  <si>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</si>
  <si>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</si>
  <si>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</si>
  <si>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</si>
  <si>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</si>
  <si>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</si>
  <si>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</si>
  <si>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</si>
  <si>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</si>
  <si>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</si>
  <si>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</si>
  <si>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</si>
  <si>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</si>
  <si>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</si>
  <si>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</si>
  <si>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</si>
  <si>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</si>
  <si>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</si>
  <si>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</si>
  <si>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</si>
  <si>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</si>
  <si>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</si>
  <si>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</si>
  <si>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</si>
  <si>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</si>
  <si>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</si>
  <si>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</si>
  <si>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</si>
  <si>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</si>
  <si>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</si>
  <si>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</si>
  <si>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</si>
  <si>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</si>
  <si>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</si>
  <si>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</si>
  <si>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</si>
  <si>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</si>
  <si>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</si>
  <si>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</si>
  <si>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</si>
  <si>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</si>
  <si>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</si>
  <si>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BRAIDED Approach: Benefits of method, risk, consequence of failure, alternatives, inquiries, decision to withdraw, explanation of method chosen &amp; document of session</t>
  </si>
  <si>
    <t>Care seeker is counselled about contraindications &amp; adverse events of chosen FP methods</t>
  </si>
  <si>
    <t>Such as risks, advantages, and possible side effects of OCPs/ECP/ Injectable/IUCD/ cent chroman , what to do if dose of contraceptive is missed, method of administration of ECP.</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</si>
  <si>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</si>
  <si>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</si>
  <si>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</si>
  <si>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</si>
  <si>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</si>
  <si>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</si>
  <si>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 xml:space="preserve">Identification and referral of cases with
Cephalo-pelvic presentation, Malpresentation, medical disorder complicating pregnancy, IUFD, amniotic fluid abnormalities.
</t>
  </si>
  <si>
    <r>
      <t xml:space="preserve">Swelling (oedema), bleeding </t>
    </r>
    <r>
      <rPr>
        <b/>
        <sz val="11"/>
        <color theme="1"/>
        <rFont val="Calibri"/>
        <family val="2"/>
        <scheme val="minor"/>
      </rPr>
      <t xml:space="preserve">even spotting, </t>
    </r>
    <r>
      <rPr>
        <sz val="11"/>
        <color theme="1"/>
        <rFont val="Calibri"/>
        <family val="2"/>
        <scheme val="minor"/>
      </rPr>
      <t>blurred vision, headache, pain abdomen, vomiting, pyrexia, watery &amp; foul smelling discharge &amp; Yellow urine</t>
    </r>
  </si>
  <si>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</si>
  <si>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</si>
  <si>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</si>
  <si>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</si>
  <si>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</si>
  <si>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</si>
  <si>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</si>
  <si>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Washbasin with functional drainage pipe, tap, running water, Soap (Soap bar/liquid), AHR, Display of hand washing poster (Pictorial- Local language)</t>
  </si>
  <si>
    <t>Availability &amp; adherence to Personal protective kit for infectious patients/ HIV pts.</t>
  </si>
  <si>
    <t xml:space="preserve">Staff is trained for the decontamination and cleaning procedure </t>
  </si>
  <si>
    <t>Observe staff about the decontamination of  instruments is done with 0.5% of chlorine solution for 10 min. Check instrument are cleaned thoroughly with  soap or detergent and water. Ask staff when &amp; how they clean the  surfaces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</si>
  <si>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</si>
  <si>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</si>
  <si>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</si>
  <si>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</si>
  <si>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</si>
  <si>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Liquid waste is made safe before mixing with other waste. On site provision liquid waste disinfection set up</t>
  </si>
  <si>
    <t xml:space="preserve">Mechanism for removal of general waste from facility &amp; its disposal </t>
  </si>
  <si>
    <t xml:space="preserve">Resolutions of meeting is effectively communicated </t>
  </si>
  <si>
    <t>Check it covers details of process of testing, control &amp; interpretation. (As per Service mandate)</t>
  </si>
  <si>
    <t>Malaria , dengue, TB, Leprosy, HIV-AIDS and Hepatitis</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</si>
  <si>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</si>
  <si>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</si>
  <si>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</si>
  <si>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</si>
  <si>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</si>
  <si>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</si>
  <si>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</si>
  <si>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</si>
  <si>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Care in pregnancy &amp; child birth, Neonatal &amp; infant healthcare services, childhood &amp; adolescent healthcare services, family planning &amp; reproductive healthcare services, communicable diseases including NHPs, Common communicable disease &amp; out patient care, Non communicable diseases, common ophthalmic &amp; ENT problems, Oral health, elderly &amp; palliative care, Emergency  medical services &amp; Mental health aliments</t>
  </si>
  <si>
    <t>Availability of  Anti septic</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</si>
  <si>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</si>
  <si>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</si>
  <si>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</si>
  <si>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</si>
  <si>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</si>
  <si>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</si>
  <si>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</si>
  <si>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Staff is aware of syndrome under surveillance in IDSP</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</si>
  <si>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</si>
  <si>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</si>
  <si>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</si>
  <si>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</si>
  <si>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 xml:space="preserve">Facilities provide follow up/re assessment for cases under Communicable diseases </t>
  </si>
  <si>
    <t>Visual acuity by using Snell's chart, near vision card. ASHA/ MPW is skilled assess to use vision screening chart.</t>
  </si>
  <si>
    <t>Referral is done for the remaining ANC diagnostics</t>
  </si>
  <si>
    <t>Such as blood group and Rh factor, Hepatitis B</t>
  </si>
  <si>
    <t>SI/ RR</t>
  </si>
  <si>
    <t>OB/ RR</t>
  </si>
  <si>
    <t>SI/ PI</t>
  </si>
  <si>
    <t xml:space="preserve"> SI/ RR</t>
  </si>
  <si>
    <t>SI/RR</t>
  </si>
  <si>
    <t xml:space="preserve">Provision of contraceptive including ECP,OCP, Injectables, condom, IUCD. 
</t>
  </si>
  <si>
    <t>Availability of functional ANC services  with minimum 4 ANC check-ups</t>
  </si>
  <si>
    <t>Identification ,management &amp; referral (if required)
Dysmenorrhoea, Vaginal Discharge, Mastitis, Breast lump, Pelvic Pain and Pelvic Organ Prolapse, Identification and management for RTI/STI</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</si>
  <si>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</si>
  <si>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</si>
  <si>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</si>
  <si>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</si>
  <si>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</si>
  <si>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</si>
  <si>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</si>
  <si>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</si>
  <si>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</si>
  <si>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</si>
  <si>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</si>
  <si>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</si>
  <si>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Identification, primary management  and referral( if required) for Common Cold, ,  URI, Tonsillitis, Pharyngitis, Laryngitis and Sinusitis , Epistaxis,  Otomycosis, Otitis Externa, ASOM , removal of foreign  bodies, /Injuries, thyroid swelling. </t>
  </si>
  <si>
    <r>
      <t xml:space="preserve">Point of care diagnostics including RDKs as per Service delivery
</t>
    </r>
    <r>
      <rPr>
        <sz val="11"/>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</si>
  <si>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t>OB</t>
  </si>
  <si>
    <t>All signages are of uniform colour, user friendly &amp; in local language</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</si>
  <si>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</si>
  <si>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</si>
  <si>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</si>
  <si>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</si>
  <si>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</si>
  <si>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</si>
  <si>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 xml:space="preserve">Behaviour of staff is dignified &amp; respectful </t>
  </si>
  <si>
    <t>RR/ SI</t>
  </si>
  <si>
    <r>
      <t>(1) Check demarcated area for examination (privacy maintained), consultation and  administrative/record keeping
(2) Availability of adequate Natural Light/ Illumination (</t>
    </r>
    <r>
      <rPr>
        <sz val="11"/>
        <rFont val="Calibri"/>
        <family val="2"/>
        <scheme val="minor"/>
      </rPr>
      <t xml:space="preserve">150 Lux in OPD area &amp; 300 Lux in drug dispensing areas) 
</t>
    </r>
  </si>
  <si>
    <t>CUG numbers/ Landline and internet connectivity</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</si>
  <si>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</si>
  <si>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</si>
  <si>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 xml:space="preserve">(1)Check for fixtures &amp; furniture like Almirah/ Cabinets, hanging objects are properly fastened &amp; secured
(2) Building bye laws &amp; instructions of NBC for seismic safety is followed
</t>
  </si>
  <si>
    <t>Check duty roster is prepared prepared, updated &amp; followed for all cadres</t>
  </si>
  <si>
    <t>Check field visit plans are prepared, updated &amp; followed by primary healthcare team</t>
  </si>
  <si>
    <t>(1) Through access to Job aids/ MOOC (massive open online courses)/ ECHO etc
(2) Check how many capacity building training/workshop attended by primary healthcare team in last quarter</t>
  </si>
  <si>
    <t xml:space="preserve">OB/RR </t>
  </si>
  <si>
    <t>Availability of Drugs and Consumables for  VHNDs or camps</t>
  </si>
  <si>
    <t>RR/ OB</t>
  </si>
  <si>
    <t>Check building is white washed both from inside &amp; outside</t>
  </si>
  <si>
    <t>1. Check records of building, patient amenities  maintenance and schedules.
2. Pest or rodent control measures are taken at least once in 6 months</t>
  </si>
  <si>
    <t>RR/SI</t>
  </si>
  <si>
    <t>SI/OB</t>
  </si>
  <si>
    <r>
      <t>Check VHSNC members are aware of their roles &amp; responsibilities</t>
    </r>
    <r>
      <rPr>
        <sz val="11"/>
        <color theme="1"/>
        <rFont val="Calibri"/>
        <family val="2"/>
        <scheme val="minor"/>
      </rPr>
      <t xml:space="preserve"> towards Health &amp; wellness centre</t>
    </r>
  </si>
  <si>
    <r>
      <t xml:space="preserve">(1) Check agenda points  and minutes of meeting  of preceding quarter
(2) Check health &amp; wellness  activities are prioritized 
(3) Check the status of planned actions &amp;  activities </t>
    </r>
    <r>
      <rPr>
        <sz val="11"/>
        <color theme="1"/>
        <rFont val="Calibri"/>
        <family val="2"/>
        <scheme val="minor"/>
      </rPr>
      <t xml:space="preserve">proposed for or in co ordination with  health &amp; wellness centre </t>
    </r>
  </si>
  <si>
    <t xml:space="preserve">Check the process followed to identify key challenges and list of priorities for monthly campaigns </t>
  </si>
  <si>
    <t xml:space="preserve">No. of planned PSGs &amp;  how many actually conducted
(1) Flexible location, - in house of group member, arranged after VHNSC/ VHNDs, SHC, AWW - preferable near to marginalized or distant hamlets
(2) Time- mutually convenient  </t>
  </si>
  <si>
    <t>BMW rules, fire safety, electrical installations and any other as per state mandate</t>
  </si>
  <si>
    <t>Dispensation of medicines,  repeat diagnostic as required/ as per treatment plan, identification of complication , facilitating referrals, organizing tele consultations, maintenance of records</t>
  </si>
  <si>
    <t xml:space="preserve">Early case detection, primary management/stabilisation, Complete details of case records/care provided - use of referral slip </t>
  </si>
  <si>
    <t>Well defined and standardized format is used to assess the quality and accuracy of treatment provided.  Valid sample is taken &amp;  frequency of monitoring process is defined and followed</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</si>
  <si>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</si>
  <si>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</si>
  <si>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</si>
  <si>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</si>
  <si>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</si>
  <si>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r>
      <t xml:space="preserve">Treatment plan </t>
    </r>
    <r>
      <rPr>
        <sz val="11"/>
        <rFont val="Calibri"/>
        <family val="2"/>
        <scheme val="minor"/>
      </rPr>
      <t>followed</t>
    </r>
    <r>
      <rPr>
        <sz val="11"/>
        <color theme="5"/>
        <rFont val="Calibri"/>
        <family val="2"/>
        <scheme val="minor"/>
      </rPr>
      <t xml:space="preserve"> </t>
    </r>
    <r>
      <rPr>
        <sz val="11"/>
        <color theme="1"/>
        <rFont val="Calibri"/>
        <family val="2"/>
        <scheme val="minor"/>
      </rPr>
      <t>, medication administered are documented</t>
    </r>
  </si>
  <si>
    <t>Check the master list &amp; unique identification number is followed to identify records</t>
  </si>
  <si>
    <t xml:space="preserve">Check staff is aware of antibiotic policy </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</si>
  <si>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</si>
  <si>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</si>
  <si>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</si>
  <si>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</si>
  <si>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r>
      <t xml:space="preserve">Ask staff about common throat aliments &amp; their cardinal signs &amp; symptoms &amp; its primary management.
Injury, pharyngitis, laryngitis, URI, tonsillitis.
</t>
    </r>
    <r>
      <rPr>
        <b/>
        <sz val="11"/>
        <color theme="1"/>
        <rFont val="Calibri"/>
        <family val="2"/>
        <scheme val="minor"/>
      </rPr>
      <t>Treatment</t>
    </r>
    <r>
      <rPr>
        <sz val="11"/>
        <color theme="1"/>
        <rFont val="Calibri"/>
        <family val="2"/>
        <scheme val="minor"/>
      </rPr>
      <t>: Symptomatic treatment: Analgesic, antibiotic, Refer the patient if persist more than 5 days.</t>
    </r>
  </si>
  <si>
    <t xml:space="preserve">Primary care team  is aware of  vector born disease control strategies </t>
  </si>
  <si>
    <t>Referral slip, Patients treatment card (if CHW is  supporting treatment), TB notification register</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</si>
  <si>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</si>
  <si>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</si>
  <si>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</si>
  <si>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</si>
  <si>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</si>
  <si>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</si>
  <si>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</si>
  <si>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</si>
  <si>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</si>
  <si>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Check availability of  Soap  and Alcohol Hand rub for outreach </t>
  </si>
  <si>
    <t>Ask whether staff know how to make chlorine solution</t>
  </si>
  <si>
    <t xml:space="preserve">Segregation of BMW is done as per latest prevalent rules </t>
  </si>
  <si>
    <t xml:space="preserve">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</si>
  <si>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Check there is no mixing of the Biomedical &amp; general waste</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</si>
  <si>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</si>
  <si>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</si>
  <si>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</si>
  <si>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</si>
  <si>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</si>
  <si>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</si>
  <si>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</si>
  <si>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</si>
  <si>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</si>
  <si>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</si>
  <si>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</si>
  <si>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 xml:space="preserve">
Facilitate identification &amp; registration of families for PM- JAY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</si>
  <si>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</si>
  <si>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</si>
  <si>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</si>
  <si>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Availability of free teleconsultation services</t>
  </si>
  <si>
    <t>Check JAS facilitate Public hearing or Jan Sunwais</t>
  </si>
  <si>
    <t>The facility has established procedures for community based monitoring of its services through social audits</t>
  </si>
  <si>
    <t xml:space="preserve">Check JAS is aware of the issues  issues emerged in Social Audits &amp; public hearing </t>
  </si>
  <si>
    <t>There is mechanism in place to improve the gaps identified / recommendations given by  social audits teams</t>
  </si>
  <si>
    <t xml:space="preserve">Check medication review is scheduled for regular chronic cases </t>
  </si>
  <si>
    <t>Minimum information model (MIMPS) for medication safety is followed &amp; used for reporting &amp; subsequent actions planning</t>
  </si>
  <si>
    <t>Check with staff if any  untoward drug events has ever occurred</t>
  </si>
  <si>
    <t>Check any untoward/adverse drug events are recorded and reported</t>
  </si>
  <si>
    <t xml:space="preserve">Check heat and light sensitive drugs are stored as per manufacturers instructions </t>
  </si>
  <si>
    <t>(1) Medications that are considered light-sensitive will be stored in closed drawers.
(2) Check process in place for storage of drugs, laboratory kits &amp; vaccines etc  requiring controlled temperature</t>
  </si>
  <si>
    <t>The facility has standard procedures for disinfection and sterilization of equipment and instruments.</t>
  </si>
  <si>
    <t xml:space="preserve">List of Available drugs prominently displayed </t>
  </si>
  <si>
    <t xml:space="preserve">Updated as per current stock </t>
  </si>
  <si>
    <t>Check staff is aware of use of 2 bucket system &amp; disinfection of mop after cleaning</t>
  </si>
  <si>
    <t>Check Vaccinator is aware of different categories of AEFI</t>
  </si>
  <si>
    <t>Reporting  of AEFI cases is ensured by ANM</t>
  </si>
  <si>
    <t>Process of reporting and route is communicated to all concerned</t>
  </si>
  <si>
    <t>Ask the staff regarding the responsibility for notifying and reporting the AEFI</t>
  </si>
  <si>
    <t>Ask staff to whom the cases are reported &amp; how</t>
  </si>
  <si>
    <t>Verify with current AEFI guidelines</t>
  </si>
  <si>
    <t>Parents are counselled for informing any untoward event of concern following vaccination</t>
  </si>
  <si>
    <t>Observe interaction at session site and interview parents /care giver</t>
  </si>
  <si>
    <t>Antipyretic drugs are provided wherever required</t>
  </si>
  <si>
    <t>Observe  session site and interview parents /care giver</t>
  </si>
  <si>
    <t>Protocols and instructions for preventing, identifying and managing AEFI are displayed at immunization site</t>
  </si>
  <si>
    <t>OB/RR</t>
  </si>
  <si>
    <t xml:space="preserve">Verify protocols are displayed at session sites </t>
  </si>
  <si>
    <t>Vaccinator is aware about how to prevent immunization error related reactions</t>
  </si>
  <si>
    <t>Ask the vaccinator what steps to take in case of serious reaction/anaphylaxis</t>
  </si>
  <si>
    <t>Observe the session interaction/ interview the beneficiaries</t>
  </si>
  <si>
    <t xml:space="preserve">Check the health promotion &amp; disease prevention activities are performed by ASHA </t>
  </si>
  <si>
    <t>Management of Possible serious bacterial infection as per protocols</t>
  </si>
  <si>
    <t xml:space="preserve">            </t>
  </si>
  <si>
    <t xml:space="preserve">Staff is aware of protocols to manage suspected Medico legal cases </t>
  </si>
  <si>
    <t xml:space="preserve">As per state guidelines  or 
(1) Primary management &amp; referral
 (2) Staff is aware of procedure for preservation &amp; sealing  of samples of suspected MLC cases viz. aspiration, vomitus etc.
(3) Samples are sealed and dispatched along with patient (Samples are taken by  resposible HCW &amp; handed it over to responsible personnel  at referral centre).
(4) Separate records are generated for  suspected MLC cases </t>
  </si>
  <si>
    <t>A bloody, sticky discharge (Show) and regular  painful uterine contractions.  Contact number of the ambulance is communicated</t>
  </si>
  <si>
    <t>Check medication orders/ procedure is written legibly &amp; comprehendible</t>
  </si>
  <si>
    <t>Staff is aware of the conditions where consent is taken before procedure</t>
  </si>
  <si>
    <t xml:space="preserve">Check gaps are identified and time bound action plan is prepared </t>
  </si>
  <si>
    <t xml:space="preserve">Check there is no stock out of essential &amp; vital drugs </t>
  </si>
  <si>
    <t xml:space="preserve">Check drugs are categorised in Vital, Essential and desirable </t>
  </si>
  <si>
    <t>(1) Check list of VED categorisation
(2) Check updated stock registers of the last 6 months for vital &amp; essential drugs</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</si>
  <si>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</si>
  <si>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</si>
  <si>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</si>
  <si>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</si>
  <si>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</si>
  <si>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Check availability of separate colour coded referal slip </t>
  </si>
  <si>
    <t>(1) As per service package or 
 RMNCHA, CD, NCD, Eye, ENT, Oral, Mental Health, Elderly, Pallative,Emergency medical services etc</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</si>
  <si>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</si>
  <si>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</si>
  <si>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</si>
  <si>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</si>
  <si>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</si>
  <si>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</si>
  <si>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</si>
  <si>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</si>
  <si>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</si>
  <si>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</si>
  <si>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</si>
  <si>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</si>
  <si>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</si>
  <si>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</si>
  <si>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</si>
  <si>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Frontline workers &amp; Health supervisor is aware of his/her roles &amp; responsibility for AEFI surveillance Programme</t>
  </si>
  <si>
    <t xml:space="preserve">Ask vaccinator how to prevent immunization related reactions from occurring </t>
  </si>
  <si>
    <t>Primary healthcare team communicate the benefits of RI at VHND sessions</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</si>
  <si>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</si>
  <si>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</si>
  <si>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</si>
  <si>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Identification  and referral  for Obstetric and Gynaecological Conditions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</si>
  <si>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</si>
  <si>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</si>
  <si>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</si>
  <si>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</si>
  <si>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Check patients is explained about - diagnosis, treatment plan (dosage, period etc), special instructions, referral &amp; follow up</t>
  </si>
  <si>
    <t xml:space="preserve">Victims of Violence  including domestic violence/ Gender Based Violence, terminally ill patients, orphan, elderly  etc. Linkage  and support for treatment, counselling &amp; Legal Support </t>
  </si>
  <si>
    <t xml:space="preserve">Care is free from any physical &amp; verbal abuse. Vulnerable or marginalized patients 
 is not left unattended/ignored.
Check the status separately  in labour room  if delivery services are provided in SC
</t>
  </si>
  <si>
    <t>(1) Check toilets are functional with running water facility. 
(2) Check the toilets are disable friendly</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</si>
  <si>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</si>
  <si>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</si>
  <si>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Check social audits are conducted before completion of Annual planning of the gram Panchayat</t>
  </si>
  <si>
    <t>Check the issues emerging out of the Social Audit are  integrated with the annual planning process of Gram Panchayat.</t>
  </si>
  <si>
    <t>The facility has established procedure for supporting and monitoring activities of Community health workers</t>
  </si>
  <si>
    <t xml:space="preserve">Viz. Benefits of immunization, family planning, ANCs, regular check-up and Yoga for NCDs etc. </t>
  </si>
  <si>
    <t>for easy identification in referral centre</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</si>
  <si>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</si>
  <si>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</si>
  <si>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</si>
  <si>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</si>
  <si>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r>
      <t xml:space="preserve">(1)Provide Information about  Family planning options to eligible clients              (2) Motivate families for spacing b/w 2 children </t>
    </r>
    <r>
      <rPr>
        <sz val="11"/>
        <color theme="1"/>
        <rFont val="Calibri"/>
        <family val="2"/>
        <scheme val="minor"/>
      </rPr>
      <t xml:space="preserve">(3) Counselling to support couple in choosing the  FP methods, Provide correct &amp; appropriate information  about chosen method. (4) Post abortion contraceptive counselling
(5) Referral &amp; support  for  sterilization, Abortions &amp; GBV </t>
    </r>
  </si>
  <si>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</si>
  <si>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</si>
  <si>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</si>
  <si>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r>
      <t xml:space="preserve">Check counselling services for :
(1) </t>
    </r>
    <r>
      <rPr>
        <b/>
        <sz val="12"/>
        <color theme="1"/>
        <rFont val="Calibri"/>
        <family val="2"/>
        <scheme val="minor"/>
      </rPr>
      <t>Eat Health</t>
    </r>
    <r>
      <rPr>
        <sz val="12"/>
        <color theme="1"/>
        <rFont val="Calibri"/>
        <family val="2"/>
        <scheme val="minor"/>
      </rPr>
      <t xml:space="preserve">y: (a) Nutrition during first 1000 days of Life (b) Balanced diet (c) Food fortification (d) Food to avoid
(2) </t>
    </r>
    <r>
      <rPr>
        <b/>
        <sz val="12"/>
        <color theme="1"/>
        <rFont val="Calibri"/>
        <family val="2"/>
        <scheme val="minor"/>
      </rPr>
      <t>Eat Safe</t>
    </r>
    <r>
      <rPr>
        <sz val="12"/>
        <color theme="1"/>
        <rFont val="Calibri"/>
        <family val="2"/>
        <scheme val="minor"/>
      </rPr>
      <t>: (a) Hygiene &amp; Sanitation (b) Food Safety &amp; Safe food practices (c) Food Adulteration</t>
    </r>
  </si>
  <si>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</si>
  <si>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</si>
  <si>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2ANM (1 essential &amp; 1 Desirable)- SC type -A
2 ANM (Essential, one may be staff nurse) - Only for SC type-B
Staff is aware of their role and responsibilities 
</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</si>
  <si>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</si>
  <si>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</si>
  <si>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</si>
  <si>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</si>
  <si>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</si>
  <si>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One bucket for Cleaning solution, second for
wringing the mop. 
Ask the cleaning staff about the process, Disinfection , washing &amp; keeping mops  for drying after every cleaning cycle</t>
  </si>
  <si>
    <t>In dispensing area as well as drug storage area</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</si>
  <si>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</si>
  <si>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</si>
  <si>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</si>
  <si>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</si>
  <si>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</si>
  <si>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</si>
  <si>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</si>
  <si>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</si>
  <si>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</si>
  <si>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</si>
  <si>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</si>
  <si>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</si>
  <si>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</si>
  <si>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</si>
  <si>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</si>
  <si>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</si>
  <si>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</si>
  <si>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</si>
  <si>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</si>
  <si>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</si>
  <si>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Preferably MO of  Mother PHC/referral site</t>
  </si>
  <si>
    <t>Beneficiary  is asked to stay for half an hour after vaccination</t>
  </si>
  <si>
    <t>CI/ OB</t>
  </si>
  <si>
    <r>
      <rPr>
        <b/>
        <sz val="11"/>
        <rFont val="Calibri"/>
        <family val="2"/>
        <scheme val="minor"/>
      </rPr>
      <t>Young infant</t>
    </r>
    <r>
      <rPr>
        <sz val="11"/>
        <rFont val="Calibri"/>
        <family val="2"/>
        <scheme val="minor"/>
      </rPr>
      <t xml:space="preserve">- Not able to feed or convulsion or fast breathing &gt;60/ min or severe chest indrawing or axillary temp 37.5 </t>
    </r>
    <r>
      <rPr>
        <vertAlign val="superscript"/>
        <sz val="11"/>
        <rFont val="Calibri"/>
        <family val="2"/>
        <scheme val="minor"/>
      </rPr>
      <t>O</t>
    </r>
    <r>
      <rPr>
        <sz val="11"/>
        <rFont val="Calibri"/>
        <family val="2"/>
        <scheme val="minor"/>
      </rPr>
      <t xml:space="preserve">C or more or movement only when stimulated
</t>
    </r>
    <r>
      <rPr>
        <b/>
        <sz val="11"/>
        <rFont val="Calibri"/>
        <family val="2"/>
        <scheme val="minor"/>
      </rPr>
      <t>Children</t>
    </r>
    <r>
      <rPr>
        <sz val="11"/>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</si>
  <si>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1"/>
        <rFont val="Calibri"/>
        <family val="2"/>
        <scheme val="minor"/>
      </rPr>
      <t>O</t>
    </r>
    <r>
      <rPr>
        <sz val="11"/>
        <rFont val="Calibri"/>
        <family val="2"/>
        <scheme val="minor"/>
      </rPr>
      <t>C.
(4) Advise mother to keep young infant warm &amp; refer urgently to hospital</t>
    </r>
  </si>
  <si>
    <t>At least once in six months</t>
  </si>
  <si>
    <t xml:space="preserve">(1) Check advance communication regarding date &amp; venue is given.
(2)Line listing of pregnant women requiring ANC, TB patients, infant or children requiring immunisation, left or drop out children &amp;  malnourished 
(3) Check estimation about number of people expected to attend VHND are calculated in advance 
(4) Check the  coverage against estimation </t>
  </si>
  <si>
    <t>Check no. of pregnant women, no. of life births, pregnant mother with complications, eligible couple, sick new born are estimated</t>
  </si>
  <si>
    <t xml:space="preserve">All </t>
  </si>
  <si>
    <t>NCD</t>
  </si>
  <si>
    <t>Eye</t>
  </si>
  <si>
    <t>ENT</t>
  </si>
  <si>
    <t>Oral</t>
  </si>
  <si>
    <t>Elderly</t>
  </si>
  <si>
    <t>Pallative</t>
  </si>
  <si>
    <t>Emergency</t>
  </si>
  <si>
    <t>Mental</t>
  </si>
  <si>
    <t>Elderly &amp; pallative</t>
  </si>
  <si>
    <t>Services Reference</t>
  </si>
  <si>
    <t>Date of Assessment</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</si>
  <si>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</si>
  <si>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</si>
  <si>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</si>
  <si>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</si>
  <si>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</si>
  <si>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</si>
  <si>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</si>
  <si>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</si>
  <si>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</si>
  <si>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</si>
  <si>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</si>
  <si>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</si>
  <si>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</si>
  <si>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</si>
  <si>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</si>
  <si>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</si>
  <si>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</si>
  <si>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</si>
  <si>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</si>
  <si>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</si>
  <si>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</si>
  <si>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</si>
  <si>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</si>
  <si>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</si>
  <si>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</si>
  <si>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</si>
  <si>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</si>
  <si>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</si>
  <si>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</si>
  <si>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</si>
  <si>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</si>
  <si>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</si>
  <si>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</si>
  <si>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</si>
  <si>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Oral health care.</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</si>
  <si>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</si>
  <si>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</si>
  <si>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</si>
  <si>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</si>
  <si>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</si>
  <si>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</si>
  <si>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</si>
  <si>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</si>
  <si>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</si>
  <si>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</si>
  <si>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</si>
  <si>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</si>
  <si>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</si>
  <si>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</si>
  <si>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</si>
  <si>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</si>
  <si>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</si>
  <si>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</si>
  <si>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</si>
  <si>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</si>
  <si>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Normal Delivery using partograph, identification &amp; management of danger sign during labour and post delivery 24 hr stay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</si>
  <si>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</si>
  <si>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</si>
  <si>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</si>
  <si>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</si>
  <si>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</si>
  <si>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</si>
  <si>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</si>
  <si>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</si>
  <si>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</si>
  <si>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Under all  NHP including RMNCHA and PMJAY</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</si>
  <si>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</si>
  <si>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The services are available for the time period, as mandated </t>
  </si>
  <si>
    <t>Availability of Free referral /ambulance services</t>
  </si>
  <si>
    <t xml:space="preserve">(1) Check availability of Smartphones/ Tablets and Laptop/desktops, internet connectivity (2mbps).
(2) For tele medicine services,check desktop/ Laptop have headphone , HD web camera &amp; printer  connected  with it </t>
  </si>
  <si>
    <t xml:space="preserve"> Verify with records that performance appraisal has been done at least once in a year and verify with staff for actual assessment done </t>
  </si>
  <si>
    <r>
      <t xml:space="preserve"> </t>
    </r>
    <r>
      <rPr>
        <b/>
        <sz val="11"/>
        <rFont val="Calibri"/>
        <family val="2"/>
        <scheme val="minor"/>
      </rPr>
      <t>MPW- (F)</t>
    </r>
    <r>
      <rPr>
        <sz val="11"/>
        <rFont val="Calibri"/>
        <family val="2"/>
        <scheme val="minor"/>
      </rPr>
      <t xml:space="preserve"> : (1)4-5 days training in IUCD insertion, NSSK, HBNC Supervision, Management of Childhood illness, (2) 21 days of SBA training. (Wherever applicable)
</t>
    </r>
    <r>
      <rPr>
        <b/>
        <sz val="11"/>
        <rFont val="Calibri"/>
        <family val="2"/>
        <scheme val="minor"/>
      </rPr>
      <t>MPW (All)-</t>
    </r>
    <r>
      <rPr>
        <sz val="11"/>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</si>
  <si>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</si>
  <si>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Availability of medicines for Tespiratory tract</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</si>
  <si>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</si>
  <si>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</si>
  <si>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</si>
  <si>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</si>
  <si>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r>
      <t xml:space="preserve">(1) Referral out, Assessments, re-assessments, investigation, treatment plan and medicines dispensed. 
(2) Referral in- status at time of discharge, treatment given, vitals medicine dispensed, follow up, any adverse drug reaction reported, treatment plan to be followed
</t>
    </r>
    <r>
      <rPr>
        <i/>
        <sz val="11"/>
        <color theme="1"/>
        <rFont val="Calibri"/>
        <family val="2"/>
        <scheme val="minor"/>
      </rPr>
      <t>Give partial compliance if information is  only available in paper.</t>
    </r>
  </si>
  <si>
    <t>Population enumeration, coverage, screening, referral &amp;  follow ups</t>
  </si>
  <si>
    <t>As per roster - send the patient to PHC</t>
  </si>
  <si>
    <t xml:space="preserve">(1) Awareness generation for various Health program
(2) Need based  counselling &amp; interventions
(3) Check the list of  topics covered during VHNDs in proceding quarter
</t>
  </si>
  <si>
    <t>(1) Identify the individual with health risk
(2) Community mobilization for screening 
(3) Holding or Support  village meetings or campaigns  for awareness generation &amp; life style modification
(4) Support treatment compliance for pregnant women, new born, NCD &amp; acute of chronic conditions   as per service provision
(5) Check number of new individuals identified with health risk &amp; mobilized for screening in proceding quarter
(6) Check number of individual supported treatment compliance in proceding quarter</t>
  </si>
  <si>
    <t>Check primary healthcare team perform advocacy with community influencers for giving key messages for health promotion</t>
  </si>
  <si>
    <t xml:space="preserve"> Check number of  health promotion campaign conducted out of planned in proceding quarter </t>
  </si>
  <si>
    <t xml:space="preserve">There is a system of taking feedback  from ASHAs / VHNSCs/ VHND to improve the services </t>
  </si>
  <si>
    <t xml:space="preserve">Check staff is aware of guiding principles to be followed to   constitute   PSGs </t>
  </si>
  <si>
    <t>(1) Sharing the knowledge &amp; experience with other
(2) Work together to solve the problems
(3 Helping health functionaries in health promotion   (as  convenient)</t>
  </si>
  <si>
    <t>With support of Ayushman ambassadors</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</si>
  <si>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</si>
  <si>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</si>
  <si>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</si>
  <si>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</si>
  <si>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</si>
  <si>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</si>
  <si>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</si>
  <si>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</si>
  <si>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Check medical advise is accompanied with date, time &amp; signature</t>
  </si>
  <si>
    <t>(1) Non compliances ( viz over prescription, irrational use of antibiotics, drugs, vitamins, vaccines, diagnostics etc)  are enumerated ,  (2) Action plan is prepared &amp; Primary health care team is hand holded &amp; guided for improvement</t>
  </si>
  <si>
    <t>Registers &amp; records are maintained as per guidelines/range of services provided by H WC (SC)</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</si>
  <si>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</si>
  <si>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</si>
  <si>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</si>
  <si>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</si>
  <si>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r>
      <t>Ask staff about common ophthalmic aliments &amp; their cardinal signs &amp; symptoms</t>
    </r>
    <r>
      <rPr>
        <b/>
        <sz val="12"/>
        <color theme="1"/>
        <rFont val="Calibri"/>
        <family val="2"/>
        <scheme val="minor"/>
      </rPr>
      <t xml:space="preserve">
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Glaucoma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</si>
  <si>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1"/>
        <color theme="1"/>
        <rFont val="Calibri"/>
        <family val="2"/>
        <scheme val="minor"/>
      </rPr>
      <t xml:space="preserve">
Conjunctivitis</t>
    </r>
    <r>
      <rPr>
        <sz val="11"/>
        <color theme="1"/>
        <rFont val="Calibri"/>
        <family val="2"/>
        <scheme val="minor"/>
      </rPr>
      <t xml:space="preserve">: Redness, itching,  watery discharge from eyes and crusting around eyes.
 </t>
    </r>
    <r>
      <rPr>
        <b/>
        <sz val="11"/>
        <color theme="1"/>
        <rFont val="Calibri"/>
        <family val="2"/>
        <scheme val="minor"/>
      </rPr>
      <t>Trachoma</t>
    </r>
    <r>
      <rPr>
        <sz val="11"/>
        <color theme="1"/>
        <rFont val="Calibri"/>
        <family val="2"/>
        <scheme val="minor"/>
      </rPr>
      <t>: usually affect both eyes and may include: Mild itching and irritation of the eyes and eyelids, discharge from the eyes, eyelid swelling, light sensitivity (photophobia).</t>
    </r>
    <r>
      <rPr>
        <b/>
        <sz val="11"/>
        <color theme="1"/>
        <rFont val="Calibri"/>
        <family val="2"/>
        <scheme val="minor"/>
      </rPr>
      <t xml:space="preserve">
Xeropthalmia</t>
    </r>
    <r>
      <rPr>
        <sz val="11"/>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referral if required.
</t>
    </r>
  </si>
  <si>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</si>
  <si>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</si>
  <si>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r>
      <t>Ask staff about common ear aliments &amp; their cardinal signs &amp; symptoms &amp; its primary management</t>
    </r>
    <r>
      <rPr>
        <b/>
        <sz val="11"/>
        <color theme="1"/>
        <rFont val="Calibri"/>
        <family val="2"/>
        <scheme val="minor"/>
      </rPr>
      <t xml:space="preserve">
Acute suppurative Otitis media</t>
    </r>
    <r>
      <rPr>
        <sz val="11"/>
        <color theme="1"/>
        <rFont val="Calibri"/>
        <family val="2"/>
        <scheme val="minor"/>
      </rPr>
      <t xml:space="preserve">: irritability, ear pain, neck pain, fullness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1"/>
        <color theme="1"/>
        <rFont val="Calibri"/>
        <family val="2"/>
        <scheme val="minor"/>
      </rPr>
      <t>Ear Wax removal</t>
    </r>
    <r>
      <rPr>
        <sz val="11"/>
        <color theme="1"/>
        <rFont val="Calibri"/>
        <family val="2"/>
        <scheme val="minor"/>
      </rPr>
      <t xml:space="preserve">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</si>
  <si>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for more than 5 days.</t>
    </r>
    <r>
      <rPr>
        <sz val="11"/>
        <color theme="1"/>
        <rFont val="Calibri"/>
        <family val="2"/>
        <scheme val="minor"/>
      </rPr>
      <t xml:space="preserve"> </t>
    </r>
  </si>
  <si>
    <t>Check staff is trained &amp; able to  perform Heimlich manoeuvre/ dislodge obstruction from windpipe</t>
  </si>
  <si>
    <t>Staff is trained to identify ENT aliments require referral to higher centre</t>
  </si>
  <si>
    <r>
      <rPr>
        <sz val="12"/>
        <rFont val="Calibri"/>
        <family val="2"/>
        <scheme val="minor"/>
      </rPr>
      <t xml:space="preserve">Ask staff about common oral  aliments &amp; their cardinal signs &amp; symptoms &amp; its primary management. </t>
    </r>
    <r>
      <rPr>
        <b/>
        <sz val="12"/>
        <rFont val="Calibri"/>
        <family val="2"/>
        <scheme val="minor"/>
      </rPr>
      <t xml:space="preserve">
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swollen gums
</t>
    </r>
    <r>
      <rPr>
        <b/>
        <sz val="12"/>
        <color theme="1"/>
        <rFont val="Calibri"/>
        <family val="2"/>
        <scheme val="minor"/>
      </rPr>
      <t>Dental Fluorosis:</t>
    </r>
    <r>
      <rPr>
        <sz val="12"/>
        <color theme="1"/>
        <rFont val="Calibri"/>
        <family val="2"/>
        <scheme val="minor"/>
      </rPr>
      <t xml:space="preserve"> White/ Yellow/ brown discoloured patched on teeth 
</t>
    </r>
    <r>
      <rPr>
        <b/>
        <sz val="12"/>
        <color theme="1"/>
        <rFont val="Calibri"/>
        <family val="2"/>
        <scheme val="minor"/>
      </rPr>
      <t>Treatment</t>
    </r>
    <r>
      <rPr>
        <sz val="12"/>
        <color theme="1"/>
        <rFont val="Calibri"/>
        <family val="2"/>
        <scheme val="minor"/>
      </rPr>
      <t xml:space="preserve">: After symptomatic relief at H WC refer to dentist at CHC/DH.
</t>
    </r>
    <r>
      <rPr>
        <b/>
        <sz val="12"/>
        <color theme="1"/>
        <rFont val="Calibri"/>
        <family val="2"/>
        <scheme val="minor"/>
      </rPr>
      <t xml:space="preserve">Malocclusion </t>
    </r>
    <r>
      <rPr>
        <sz val="12"/>
        <color theme="1"/>
        <rFont val="Calibri"/>
        <family val="2"/>
        <scheme val="minor"/>
      </rPr>
      <t xml:space="preserve">: Reverse bites, protruding/forwardly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</si>
  <si>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</si>
  <si>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</si>
  <si>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</si>
  <si>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</si>
  <si>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</si>
  <si>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</si>
  <si>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</si>
  <si>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</si>
  <si>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</si>
  <si>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</si>
  <si>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</si>
  <si>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Awareness generation - (a)Risk factors: overweight &amp; obesity, Physical  inactivity &amp; stress  (b) Healthy life style: diet, exercise, avoidance tobacco &amp; alcohol, (c ) Counselling for Lifestyle modification  (d) importance of regular follow &amp; compliance to medication</t>
  </si>
  <si>
    <t>Random blood sugar 140mg/dl and mg/dl.
Frequent urination, increased hunger,excessive thirst, unexplained weight loss, extreme tiredness, blurred vision, slow wound healing numbness or tingling hands or feet &amp; sexual problems</t>
  </si>
  <si>
    <r>
      <t xml:space="preserve"> Counselled about not to miss/skip meal, take up frequent and small meals, increase physical activity and side effects of anti diabetic drugs. 
</t>
    </r>
    <r>
      <rPr>
        <b/>
        <sz val="12"/>
        <color theme="1"/>
        <rFont val="Calibri"/>
        <family val="2"/>
        <scheme val="minor"/>
      </rPr>
      <t>Hypoglycaemia</t>
    </r>
    <r>
      <rPr>
        <sz val="12"/>
        <color theme="1"/>
        <rFont val="Calibri"/>
        <family val="2"/>
        <scheme val="minor"/>
      </rPr>
      <t xml:space="preserve">: Symptoms; tremors, nervousness, anxiety, sweating, irritability, confusion, Heart beat increase, headache etc
</t>
    </r>
    <r>
      <rPr>
        <b/>
        <sz val="12"/>
        <color theme="1"/>
        <rFont val="Calibri"/>
        <family val="2"/>
        <scheme val="minor"/>
      </rPr>
      <t>Management</t>
    </r>
    <r>
      <rPr>
        <sz val="12"/>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</si>
  <si>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</si>
  <si>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</si>
  <si>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</si>
  <si>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</si>
  <si>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</si>
  <si>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</si>
  <si>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</si>
  <si>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</si>
  <si>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</si>
  <si>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</si>
  <si>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</si>
  <si>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Check palliative care team is constituted, comprising of CHO, MPW, ASHA &amp; volunteer.
92) Check updated roster for undertaking scheduled visits.
(3) Check the compliance to roster
</t>
  </si>
  <si>
    <t>Check end of life care is given by Palliative care team (whenever required)</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</si>
  <si>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</si>
  <si>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Check for injection site is not cleaned with spirit before administering vaccine dose</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</si>
  <si>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</si>
  <si>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</si>
  <si>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</si>
  <si>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</si>
  <si>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r>
      <rPr>
        <b/>
        <sz val="11"/>
        <color theme="1"/>
        <rFont val="Calibri"/>
        <family val="2"/>
        <scheme val="minor"/>
      </rPr>
      <t>ARI</t>
    </r>
    <r>
      <rPr>
        <sz val="11"/>
        <color theme="1"/>
        <rFont val="Calibri"/>
        <family val="2"/>
        <scheme val="minor"/>
      </rPr>
      <t xml:space="preserve">: Chest indrawing difficulty in breathing ,coughing, fever, fast breathing
</t>
    </r>
    <r>
      <rPr>
        <b/>
        <sz val="11"/>
        <color theme="1"/>
        <rFont val="Calibri"/>
        <family val="2"/>
        <scheme val="minor"/>
      </rPr>
      <t>Malnutrition</t>
    </r>
    <r>
      <rPr>
        <sz val="11"/>
        <color theme="1"/>
        <rFont val="Calibri"/>
        <family val="2"/>
        <scheme val="minor"/>
      </rPr>
      <t xml:space="preserve">: Weakness/wasting, check weight for age, check height for weight
</t>
    </r>
    <r>
      <rPr>
        <b/>
        <sz val="11"/>
        <color theme="1"/>
        <rFont val="Calibri"/>
        <family val="2"/>
        <scheme val="minor"/>
      </rPr>
      <t>Diarrhoea</t>
    </r>
    <r>
      <rPr>
        <sz val="11"/>
        <color theme="1"/>
        <rFont val="Calibri"/>
        <family val="2"/>
        <scheme val="minor"/>
      </rPr>
      <t>: Sunken eyes, lethargic, unconscious, restless, irritable, pinch skin</t>
    </r>
  </si>
  <si>
    <t>Assessment for identification of possible serious bacterial infections among young infant (0-59 days) &amp; children (2 -59 months)</t>
  </si>
  <si>
    <t xml:space="preserve">1.Nayi Pahel Kit, Saas Bahu Samelan, Saarthi.
2. Give full compliance if facility is not covered under MPV but undertake promotional activities.
</t>
  </si>
  <si>
    <r>
      <t xml:space="preserve">Check adherence to GoI guidelines 
</t>
    </r>
    <r>
      <rPr>
        <b/>
        <sz val="11"/>
        <rFont val="Calibri"/>
        <family val="2"/>
        <scheme val="minor"/>
      </rPr>
      <t>Female Sterilization</t>
    </r>
    <r>
      <rPr>
        <sz val="11"/>
        <rFont val="Calibri"/>
        <family val="2"/>
        <scheme val="minor"/>
      </rPr>
      <t xml:space="preserve">: Certification is issued one month after the surgery or after the first menstrual period, whichever is earlier.
</t>
    </r>
    <r>
      <rPr>
        <b/>
        <sz val="11"/>
        <rFont val="Calibri"/>
        <family val="2"/>
        <scheme val="minor"/>
      </rPr>
      <t>Male Sterilization;</t>
    </r>
    <r>
      <rPr>
        <sz val="11"/>
        <rFont val="Calibri"/>
        <family val="2"/>
        <scheme val="minor"/>
      </rPr>
      <t xml:space="preserve"> Certificate is  issued only after three months once the semen examination shows no sperm, certificate  can be delayed till 6 months if the semen shows sperm after 3 months. (A</t>
    </r>
  </si>
  <si>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</si>
  <si>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</si>
  <si>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</si>
  <si>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</si>
  <si>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</si>
  <si>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</si>
  <si>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</si>
  <si>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</si>
  <si>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</si>
  <si>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</si>
  <si>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</si>
  <si>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t>
  </si>
  <si>
    <t xml:space="preserve">Staff can recognize the cases, which would need referral to higher centre(FRU) </t>
  </si>
  <si>
    <t>There is an established procedure for identification of High risk pregnancy and appropriate &amp; timely referral.</t>
  </si>
  <si>
    <t xml:space="preserve">Line listing of pregnant women with moderate and severe anaemia </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</si>
  <si>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</si>
  <si>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</si>
  <si>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</si>
  <si>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to recognize sign of labour &amp; arrange for referral transport</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</si>
  <si>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</si>
  <si>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</si>
  <si>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</si>
  <si>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</si>
  <si>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</si>
  <si>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</si>
  <si>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</si>
  <si>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</si>
  <si>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</si>
  <si>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</si>
  <si>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</si>
  <si>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 xml:space="preserve">Display of work instructions for segregation </t>
  </si>
  <si>
    <t>(1)  BMW  is not stored for more than 48 hours
(2) Functional linkage with CTF/  If Functional deep burial &amp; sharp pit is available- dispose waste on regular basis,  Check there is no scope for unauthorized entry; Display of Bio Hazard sign at the point of use.</t>
  </si>
  <si>
    <t xml:space="preserve">Check the functional linkage/records with CBWTF operator or has pre approved functional deep burial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</si>
  <si>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</si>
  <si>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</si>
  <si>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The facility measures productivity indicators</t>
  </si>
  <si>
    <t>The facility measures efficiency indicators.</t>
  </si>
  <si>
    <t>The facility measures clinical care indicators.</t>
  </si>
  <si>
    <t>The facility measures service quiality indicators</t>
  </si>
  <si>
    <t>Name of Ayushman Arogya Mandir</t>
  </si>
  <si>
    <t xml:space="preserve">Ayushman Arogya Mandir undertakes  health promotion and disease prevention activities through Community level resources </t>
  </si>
  <si>
    <t xml:space="preserve"> (1) Name of the Ayushman Arogya Mandir, Service Packages and  time mandate is displayed. 
 (2) Check the name of Ayushman Arogya Mandir is visible at night also</t>
  </si>
  <si>
    <t>Branding of Ayushman Arogya Mandir is done as per guidelines</t>
  </si>
  <si>
    <t>Ayushman Arogya Mandir displays entitlements available as per scope of services</t>
  </si>
  <si>
    <t>Check prominent signage are displayed  to reach Ayushman Arogya Mandir</t>
  </si>
  <si>
    <t>(1) Service specific relevant IEC is displayed
(2) Check availability of the updated IEC material 
(3) Check no outdated information is displayed in Ayushman Arogya Mandir
(4) Check audio visual aids are used to display the IEC/ information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</si>
  <si>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</si>
  <si>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Ayushman Arogya Mandir promotes wellness through EAT right campaign</t>
  </si>
  <si>
    <t>Ayushman Arogya Mandir team provide  support  for linkage with PM- JAY  to  avail the scheme benefits</t>
  </si>
  <si>
    <t>Ayushman Arogya Mandir is located closer to community</t>
  </si>
  <si>
    <t>Ayushman Arogya Mandir is functional for at least six hours per day</t>
  </si>
  <si>
    <t xml:space="preserve">Check Ayushman Arogya Mandir premises is free from any physical barrier </t>
  </si>
  <si>
    <t>Check Ayushman Arogya Mandir premises is obstacle free for ambulatory and semi ambulatory individuals</t>
  </si>
  <si>
    <t>Check Ayushman Arogya Mandir premises is obstacle free for sight and hearing  disable individuals</t>
  </si>
  <si>
    <t xml:space="preserve">Check community is aware of services provided, grievance redressal mechanism, contact details of higher centre, contact details of ambulances by Ayushman Arogya Mandir. </t>
  </si>
  <si>
    <t xml:space="preserve">(1) Check Ayushman Arogya Mandir has policy in place  regarding access of clinical information &amp; records.                                   (2) Staff is aware of it
(3) Need based individual's summary &amp; prescription details are provided. (IT system- have option for print) 
</t>
  </si>
  <si>
    <t xml:space="preserve">Ayushman Arogya Mandirprovide free of cost  access to all the services </t>
  </si>
  <si>
    <t>Check all drugs in the Ayushman Arogya Mandir-EDL are provided free of cost</t>
  </si>
  <si>
    <t>within Ayushman Arogya Mandiror its premises</t>
  </si>
  <si>
    <t xml:space="preserve">Ayushman Arogya Mandir premises has  intact boundary wall </t>
  </si>
  <si>
    <t>Ayushman Arogya Mandir has installed fire  extinguisher and staff know how to operate it</t>
  </si>
  <si>
    <t>Ayushman Arogya Mandir does not have temporary connections and loosely hanging wires</t>
  </si>
  <si>
    <t>Ayushman Arogya Mandir has adequate ICT hardware  for  efficient delivery of services</t>
  </si>
  <si>
    <t>Ayushman Arogya Mandir has adequate ICT software  for  efficient delivery of services</t>
  </si>
  <si>
    <t xml:space="preserve">Check availability of  functional &amp; updated Portals or applications viz  RCH portal, Ayushman Arogya Mandir portal, NCD portal, ANMOL, DVDMS, NIKSHAY, e-sanjeevani, HMIS etc. and any state specific application.
</t>
  </si>
  <si>
    <t>1 Female and 1 Male 
Staff is aware of their role and responsibilities for Ayushman Arogya Mandir and community</t>
  </si>
  <si>
    <t>1 ASHA per 1000 population / ASHA per 500 population for tribal and hilly area.
1 ASHA facilitator/20,000 population
Staff is aware of their role and responsibilities for Ayushman Arogya Mandir &amp; community</t>
  </si>
  <si>
    <t>Check Ayushman Arogya Mandir use  IT platforms  for regular continuous learning &amp; capacity building</t>
  </si>
  <si>
    <t xml:space="preserve">Ayushman Arogya Mandir Building is painted/whitewashed in uniform colour &amp; its branding done as per the guideline </t>
  </si>
  <si>
    <t>Ayushman Arogya Mandir has system for periodic maintenance of Building including patient amenities</t>
  </si>
  <si>
    <t>No condemned/Junk material in Ayushman Arogya Mandir (corridors, roof,  administrative area , backyard)</t>
  </si>
  <si>
    <t xml:space="preserve">Ayushman Arogya Mandir  remove its junk periodically as per condemnation policy.
</t>
  </si>
  <si>
    <t>Check there is no foul smell in Ayushman Arogya Mandir</t>
  </si>
  <si>
    <t xml:space="preserve">Ayushman Arogya Mandir has a system for safe disposal of general waste </t>
  </si>
  <si>
    <t>No garbage piles in and around Ayushman Arogya Mandir.
No signs of burning of waste in Ayushman Arogya Mandir</t>
  </si>
  <si>
    <t xml:space="preserve">Ayushman Arogya Mandir  has a process to consolidate and calculate the consumption </t>
  </si>
  <si>
    <t xml:space="preserve">(1) Timely indenting the drugs for common aliments &amp; emergency cases
(2) Timely indenting of Drugs of  new or regular chronic patients under Ayushman Arogya Mandir
(3)  Check the adequacy of the available drugs (Demand &amp; supply) 
</t>
  </si>
  <si>
    <t xml:space="preserve">(1) For Ayushman Arogya Mandir, campaigns  and home based care.
(2) Check staff is aware of any stock out </t>
  </si>
  <si>
    <t>There is specified place to store medicines in Ayushman Arogya Mandir</t>
  </si>
  <si>
    <t>No expired drug is found in Ayushman Arogya Mandir</t>
  </si>
  <si>
    <t>(1) Staff is aware about how to discard expired drugs and are not stored in Ayushman Arogya Mandir 
(2) Check there is demarcated space/ shelf to keep expired drugs away from main dispensing area</t>
  </si>
  <si>
    <t>Ayushman Arogya Mandir has established  procedure for safe keeping &amp; retrieval of  paper based records</t>
  </si>
  <si>
    <t>Ayushman Arogya Mandir has established procedure for access &amp; retrieval of  electronic records</t>
  </si>
  <si>
    <t>Ayushman Arogya Mandir has policy for retention period for different  information &amp; records</t>
  </si>
  <si>
    <t xml:space="preserve">Ayushman Arogya Mandir has functional  Jan Arogya  Samiti </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</si>
  <si>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</si>
  <si>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Check JAS supports Ayushman Arogya Mandir to mobilize resources/funds </t>
  </si>
  <si>
    <t xml:space="preserve">Check when was last public hearing was undertaken. Ayushman Arogya Mandirs undertake  Jan sunwais bi annually </t>
  </si>
  <si>
    <t xml:space="preserve">Check JAS committee has prepared action plan along with Ayushman Arogya Mandir </t>
  </si>
  <si>
    <t>Check PHC -MO provide supportive supervision  &amp; monitoring for Ayushman Arogya Mandir activities</t>
  </si>
  <si>
    <t>(1) Monthly review of service delivery &amp; performance of Ayushman Arogya Mandir
(2) Supportive supervision for Ayushman Arogya Mandir staff</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</si>
  <si>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</si>
  <si>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</si>
  <si>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VHSNC actively involved in review of  public services &amp; programmes viz.  ICDS, drinking water, sanitation , mid day meal including Ayushman Arogya Mandirs etc</t>
  </si>
  <si>
    <t xml:space="preserve">(1) Check the list of VHND planned &amp; conducted
(2) List of AWC under Ayushman Arogya Mandir &amp; name of the AWC where VHNDs conducted  </t>
  </si>
  <si>
    <t>Micro planning to conduct  VHND is done by Ayushman Arogya Mandir staff &amp; frontline workers</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</si>
  <si>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</si>
  <si>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 xml:space="preserve">Check the involvement of Ayushman Arogya Mandir in planning &amp; falcitation of monthly campaign activities </t>
  </si>
  <si>
    <t>(1) Prepared draft campaign plan &amp; define responsibilities of primary care team
(2) Conduct meeting of Ayushman Arogya Mandir team &amp; other stakeholders i.e. panchayat, ICDS etc
(3) Gather/PreparedIEC or IPC material required
(4) Engage community volunteer, support &amp; supervise them</t>
  </si>
  <si>
    <t>Ayushman Arogya Mandir have created Patient support groups for  various issues/ disease conditions</t>
  </si>
  <si>
    <t>Check the  frequency , location &amp; timing of PSG meetings facilitated by Ayushman Arogya Mandir</t>
  </si>
  <si>
    <t xml:space="preserve">Ayushman Arogya Mandir engage other allied departments for intersectoral convergence  </t>
  </si>
  <si>
    <t>Ayushman Arogya Mandir support &amp; felicitate promotion  activities with their convergence departments</t>
  </si>
  <si>
    <t xml:space="preserve">(1) In schools in Ayushman Arogya Mandir-SHC coverage area
(2) Ayushman Ambassador - 1Male &amp; 1 female teacher -provide age appropriate learning for promotion of healthy behaviour
</t>
  </si>
  <si>
    <t xml:space="preserve">Ayushman Arogya Mandir organize  training sessions &amp; competitions for school children </t>
  </si>
  <si>
    <t xml:space="preserve">Ayushman Arogya Mandir promotes wellness &amp; health promotion through Yoga </t>
  </si>
  <si>
    <t>Prior approval from Pollution control board (if Ayushman Arogya Mandir is using deep burial pit)</t>
  </si>
  <si>
    <t>Ayushman Arogya Mandir is aware of constitution of its catering population</t>
  </si>
  <si>
    <t>Ayushman Arogya Mandir periodically  estimates &amp; updates number of beneficiaries for RMNCHA services</t>
  </si>
  <si>
    <t>Ayushman Arogya Mandir periodically  estimates &amp; updates number of beneficiaries for NCDs</t>
  </si>
  <si>
    <t>Ayushman Arogya Mandir periodically  estimates &amp; updates number of beneficiaries for CDs</t>
  </si>
  <si>
    <t>The facility has established procedure for registration &amp; consultation  in Ayushman Arogya Mandir</t>
  </si>
  <si>
    <t xml:space="preserve">Check all the patients visiting Ayushman Arogya Mandir are registered &amp; their demographic details like Name, age, Sex and Address etc are maintained </t>
  </si>
  <si>
    <t>CHW ensures home visit, counselling/ supportive activities for risk factor modification, provide reminder for follow up at Ayushman Arogya Mandir &amp; collection of drugs. Linkage with MMU/RBSK mobile unit</t>
  </si>
  <si>
    <t xml:space="preserve"> Central hub/diagnostic units are identified &amp; linkage has  established for tests not done  at Ayushman Arogya Mandir</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</si>
  <si>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</si>
  <si>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</si>
  <si>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</si>
  <si>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 xml:space="preserve">Check Ayushman Arogya Mandir has antibiotic  policy </t>
  </si>
  <si>
    <t>Both in Ayushman Arogya Mandir &amp; home based care. 
Investigations, refill the medicines, performing  minor procedure, administrating  vaccine etc</t>
  </si>
  <si>
    <t xml:space="preserve">Ayushman Arogya Mandir, home based care/ home visits, patient self managements 
OPD slip, family folders, referral slips , Disease specific forms &amp; formats (any hard /soft copy)
</t>
  </si>
  <si>
    <t>Ayushman Arogya Mandir ensures timely availability of ambulances services for emergency cases</t>
  </si>
  <si>
    <t>Ask staff about common dental emergencies   &amp; its primary management.
 Pain, swelling/abscess, tooth injury, non healing ulcer, uncontrolled bleeding from gums, extraction site.
Treatment: Symptomatic relief at Ayushman Arogya Mandir &amp; refer to dentist at CHC/DH</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</si>
  <si>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</si>
  <si>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</si>
  <si>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(1) Diagnostic- RDK 
(2) Management-   Bed rest, 
cold sponging,&amp; symptomatic treatment.
(3) Check Ayushman Arogya Mandir is aware of dengue cases in its catchment area</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</si>
  <si>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</si>
  <si>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</si>
  <si>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Ayushman Arogya Mandir-HSC is aware of their roles in NACP</t>
  </si>
  <si>
    <t>Ayushman Arogya Mandir -SC has linkage for management of HIV/AIDS complications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</si>
  <si>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</si>
  <si>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Ayushman Arogya Mandir ensures frequency of follow up &amp; supply of required medicines </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</si>
  <si>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</si>
  <si>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 xml:space="preserve">Ayushman Arogya Mandir is aware of  risk factors of  Nonalcoholic fatty liver disease (NAFLD) </t>
  </si>
  <si>
    <t>Check cancer screening services are provided through Ayushman Arogya Mandir</t>
  </si>
  <si>
    <t xml:space="preserve">Check Ayushman Arogya Mandir is providing Yoga services </t>
  </si>
  <si>
    <t>1. Check roster is available, updated &amp; displayed
2. Community is aware of yoga sessions conducted by Ayushman Arogya Mandir</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</si>
  <si>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</si>
  <si>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</si>
  <si>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Check 'out of hours care', basic nursing care is provided, reporting of death in Ayushman Arogya Mandir - PHC/UPHC, bereavement support is given</t>
  </si>
  <si>
    <t>Ayushman Arogya Mandir identify &amp; train volunteer  for supporting palliative care activities</t>
  </si>
  <si>
    <t xml:space="preserve"> (1) Volunteers are  trained  to perform simple nursing task, training on communication skills 
(2) List of trained volunteers is displayed in Ayushman Arogya Mandir area</t>
  </si>
  <si>
    <t>Check for Ayushman Arogya Mandir -SHC micro plan for immunization &amp; its adequacy</t>
  </si>
  <si>
    <t>Ayushman Arogya Mandir -SC maintain tracking bag/ tickler box</t>
  </si>
  <si>
    <t>Clinical information &amp; records of ANC is kept with Ayushman Arogya Mandir</t>
  </si>
  <si>
    <t>Check the records  whether Line-listing of severely anaemic women are maintained at the Ayushman Arogya Mandir</t>
  </si>
  <si>
    <t xml:space="preserve">Person is identified to supervise the sanitation ald hygiene of Ayushman Arogya Mandir and its surrounding area.
Check staff is aware of  their  roles and responsibilities in terms of sanitation &amp; hygiene. </t>
  </si>
  <si>
    <t xml:space="preserve">Ayushman Arogya Mandir has designated area for storage for BMW </t>
  </si>
  <si>
    <t>Ayushman Arogya Mandir  waste is collected &amp; transported in close container/bag</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</si>
  <si>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</si>
  <si>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</si>
  <si>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 xml:space="preserve">No burning of any category of waste within/outside Ayushman Arogya Mandir </t>
  </si>
  <si>
    <t xml:space="preserve">The Ayushman Arogya Mandir  has  Quality team in place </t>
  </si>
  <si>
    <t xml:space="preserve">Ayushman Arogya Mandir  reviews performance of its indicators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</si>
  <si>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</si>
  <si>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Handholding support and supervision is provided to Ayushman Arogya Mandir by PHC, block/ district/state teams </t>
  </si>
  <si>
    <t>Service delivery and performance of Ayushman Arogya Mandir is reviewed  regularly</t>
  </si>
  <si>
    <t>Ayushman Arogya Mandir performance is reviewed regularly by block/district/state nodal officer</t>
  </si>
  <si>
    <t>Ayushman Arogya Mandir team improve  on the identified non compliances &amp; action are taken</t>
  </si>
  <si>
    <t>Quality objectives are defined for the Ayushman Arogya Mandir</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</si>
  <si>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</si>
  <si>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Name of AAM is written in regional language</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</si>
  <si>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</si>
  <si>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By Medical Officer, Ask the example where actions are taken based on feedback</t>
  </si>
  <si>
    <t>AAM-SC type B</t>
  </si>
  <si>
    <t>Give full compliance in case of separate Ayush Centre as per the scope of services defined by state/ UTs</t>
  </si>
  <si>
    <t xml:space="preserve"> Both type of SC</t>
  </si>
  <si>
    <r>
      <t>Availability of drugs as per</t>
    </r>
    <r>
      <rPr>
        <sz val="11"/>
        <color theme="1"/>
        <rFont val="Calibri"/>
        <family val="2"/>
        <scheme val="minor"/>
      </rPr>
      <t xml:space="preserve"> EML </t>
    </r>
  </si>
  <si>
    <r>
      <t>Ferrous salt 100 mg + Folic acid  500 mcg Tablet
Ferrous salt  20 mg + Folic acid 100 mcg Tablet, Ferrous salt  60 mg + Folic acid 500 mcg, Ferrous salt  45mg + Folic acid 100 mcg , Ferrous salt+ Folic acid Syrup, Folic acid Tablet 5 mg and 400 mcg, Vit K inj 1mg/ml,</t>
    </r>
    <r>
      <rPr>
        <sz val="11"/>
        <color theme="1"/>
        <rFont val="Calibri"/>
        <family val="2"/>
        <scheme val="minor"/>
      </rPr>
      <t xml:space="preserve"> Hydroxyurea
</t>
    </r>
  </si>
  <si>
    <r>
      <t>Linkage with</t>
    </r>
    <r>
      <rPr>
        <sz val="11"/>
        <color theme="1"/>
        <rFont val="Calibri"/>
        <family val="2"/>
        <scheme val="minor"/>
      </rPr>
      <t xml:space="preserve"> state specific portal/ DVDMS</t>
    </r>
  </si>
  <si>
    <r>
      <t xml:space="preserve">1. Check the cases in which CHO has prescribed  medicines/ antibiotics. 
2. Check if  the drugs are either prescribed more than required dose /quantity or on more occasion than necessary.
</t>
    </r>
    <r>
      <rPr>
        <sz val="11"/>
        <color theme="1"/>
        <rFont val="Calibri"/>
        <family val="2"/>
        <scheme val="minor"/>
      </rPr>
      <t>3. Check high end or more than one antibiotics are prescribed . Give non compliance if any of the above (point 2 or 3 ) is yes.</t>
    </r>
  </si>
  <si>
    <r>
      <t xml:space="preserve">Check OPD ticket if drugs are prescribed under generic name only </t>
    </r>
    <r>
      <rPr>
        <sz val="11"/>
        <color theme="1"/>
        <rFont val="Calibri"/>
        <family val="2"/>
        <scheme val="minor"/>
      </rPr>
      <t>(specially drugs written by CHO for minor aliments)</t>
    </r>
  </si>
  <si>
    <t>Ayushman Arogya Mandir (Sub Centre)</t>
  </si>
  <si>
    <t>Details of Services Provided at Ayushman Arogya Mandir (Sub Centre)</t>
  </si>
  <si>
    <t>Overall Score of Ayushman Arogya Mandir (Sub Centre)</t>
  </si>
  <si>
    <t>Ayushman Arogya Mandir (Sub Centre) Overall Score &amp; Area of Concern wise Scores</t>
  </si>
  <si>
    <t>Ayushman Arogya Mandir  Overall Score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</si>
</sst>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44" x14ac:knownFonts="1">
    <font>
      <sz val="11"/>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sz val="12"/>
      <color theme="5"/>
      <name val="Calibri"/>
      <family val="2"/>
      <scheme val="minor"/>
    </font>
    <font>
      <sz val="11"/>
      <color theme="5"/>
      <name val="Calibri"/>
      <family val="2"/>
      <scheme val="minor"/>
    </font>
    <font>
      <vertAlign val="superscript"/>
      <sz val="11"/>
      <name val="Calibri"/>
      <family val="2"/>
      <scheme val="minor"/>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1"/>
      <color theme="0"/>
      <name val="Times New Roman"/>
      <family val="1"/>
    </font>
    <font>
      <sz val="12"/>
      <color theme="0"/>
      <name val="Times New Roman"/>
      <family val="1"/>
    </font>
    <font>
      <sz val="7"/>
      <color theme="0"/>
      <name val="Times New Roman"/>
      <family val="1"/>
    </font>
    <font>
      <sz val="10"/>
      <color theme="0"/>
      <name val="Calibri"/>
      <family val="2"/>
      <scheme val="minor"/>
    </font>
    <font>
      <b/>
      <sz val="26"/>
      <color theme="1"/>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7" fillId="0" borderId="0" applyBorder="0" applyProtection="0"/>
    <xf numFmtId="9" fontId="30" fillId="0" borderId="0" applyFont="0" applyFill="0" applyBorder="0" applyAlignment="0" applyProtection="0"/>
  </cellStyleXfs>
  <cellXfs count="340">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7" fillId="0" borderId="0" xfId="0" applyFont="1" applyAlignment="1">
      <alignment vertical="center"/>
    </xf>
    <xf numFmtId="0" fontId="5" fillId="2" borderId="6" xfId="0" applyFont="1" applyFill="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xf>
    <xf numFmtId="0" fontId="0" fillId="0" borderId="1" xfId="0" applyBorder="1" applyAlignment="1">
      <alignment horizontal="left" vertical="center" wrapText="1"/>
    </xf>
    <xf numFmtId="0" fontId="8"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9" fillId="0" borderId="7" xfId="0" applyFont="1" applyBorder="1" applyAlignment="1">
      <alignment horizontal="left" vertical="top" wrapText="1"/>
    </xf>
    <xf numFmtId="0" fontId="7" fillId="0" borderId="0" xfId="0" applyFont="1" applyAlignment="1">
      <alignment vertical="center" wrapText="1"/>
    </xf>
    <xf numFmtId="0" fontId="10" fillId="4" borderId="1" xfId="0" applyFont="1" applyFill="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vertical="center" wrapText="1"/>
    </xf>
    <xf numFmtId="0" fontId="0" fillId="0" borderId="1" xfId="0" applyBorder="1" applyAlignment="1">
      <alignment horizontal="left" vertical="top" wrapText="1"/>
    </xf>
    <xf numFmtId="0" fontId="9"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9" fillId="0" borderId="1" xfId="0" applyFont="1" applyBorder="1" applyAlignment="1">
      <alignment wrapText="1"/>
    </xf>
    <xf numFmtId="0" fontId="9" fillId="4" borderId="1" xfId="0" applyFont="1" applyFill="1" applyBorder="1" applyAlignment="1">
      <alignment horizontal="left" vertical="top" wrapText="1"/>
    </xf>
    <xf numFmtId="0" fontId="3" fillId="0" borderId="1" xfId="0" applyFont="1" applyBorder="1" applyAlignment="1">
      <alignment wrapText="1"/>
    </xf>
    <xf numFmtId="0" fontId="7" fillId="0" borderId="1" xfId="0" applyFont="1" applyBorder="1" applyAlignment="1">
      <alignment horizontal="left" vertical="top" wrapText="1"/>
    </xf>
    <xf numFmtId="0" fontId="3" fillId="4" borderId="1" xfId="0" applyFont="1" applyFill="1" applyBorder="1" applyAlignment="1">
      <alignment wrapText="1"/>
    </xf>
    <xf numFmtId="0" fontId="11" fillId="0" borderId="1" xfId="0" applyFont="1" applyBorder="1" applyAlignment="1">
      <alignment vertical="top" wrapText="1"/>
    </xf>
    <xf numFmtId="0" fontId="9"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1" fillId="4" borderId="1" xfId="0" applyFont="1" applyFill="1" applyBorder="1" applyAlignment="1">
      <alignment vertical="top" wrapText="1"/>
    </xf>
    <xf numFmtId="0" fontId="14" fillId="4" borderId="1" xfId="0" applyFont="1" applyFill="1" applyBorder="1" applyAlignment="1">
      <alignment vertical="top" wrapText="1"/>
    </xf>
    <xf numFmtId="0" fontId="13" fillId="0" borderId="0" xfId="0" applyFont="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top" wrapText="1"/>
    </xf>
    <xf numFmtId="0" fontId="7" fillId="0" borderId="1" xfId="0" applyFont="1" applyBorder="1" applyAlignment="1">
      <alignment horizontal="left" vertical="center"/>
    </xf>
    <xf numFmtId="0" fontId="0" fillId="0" borderId="9" xfId="0" applyBorder="1" applyAlignment="1">
      <alignment vertical="top" wrapText="1"/>
    </xf>
    <xf numFmtId="0" fontId="9"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7" fillId="4" borderId="1" xfId="0" applyFont="1" applyFill="1" applyBorder="1" applyAlignment="1">
      <alignment vertical="center" wrapText="1"/>
    </xf>
    <xf numFmtId="0" fontId="7" fillId="0" borderId="1" xfId="0" applyFont="1" applyBorder="1" applyAlignment="1">
      <alignment wrapText="1"/>
    </xf>
    <xf numFmtId="0" fontId="7" fillId="0" borderId="5" xfId="0" applyFont="1" applyBorder="1" applyAlignment="1">
      <alignment vertical="center" wrapText="1"/>
    </xf>
    <xf numFmtId="0" fontId="5" fillId="2" borderId="7" xfId="0" applyFont="1" applyFill="1" applyBorder="1" applyAlignment="1">
      <alignment vertical="center" wrapText="1"/>
    </xf>
    <xf numFmtId="0" fontId="10" fillId="3" borderId="1" xfId="0" applyFont="1" applyFill="1" applyBorder="1" applyAlignment="1">
      <alignment vertical="center" wrapText="1"/>
    </xf>
    <xf numFmtId="164" fontId="18" fillId="0" borderId="10" xfId="1" applyFont="1" applyBorder="1" applyAlignment="1">
      <alignment vertical="center" wrapText="1"/>
    </xf>
    <xf numFmtId="164" fontId="18" fillId="0" borderId="11" xfId="1" applyFont="1" applyBorder="1" applyAlignment="1">
      <alignment vertical="center" wrapText="1"/>
    </xf>
    <xf numFmtId="164" fontId="18" fillId="0" borderId="1" xfId="1" applyFont="1" applyBorder="1" applyAlignment="1">
      <alignment vertical="center" wrapText="1"/>
    </xf>
    <xf numFmtId="164" fontId="18" fillId="0" borderId="0" xfId="1" applyFont="1" applyBorder="1" applyAlignment="1">
      <alignment vertical="center" wrapText="1"/>
    </xf>
    <xf numFmtId="0" fontId="0" fillId="0" borderId="2" xfId="0" applyBorder="1" applyAlignment="1">
      <alignment vertical="top" wrapText="1"/>
    </xf>
    <xf numFmtId="164" fontId="18" fillId="7" borderId="11" xfId="1" applyFont="1"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xf>
    <xf numFmtId="0" fontId="3" fillId="4" borderId="1" xfId="0" applyFont="1" applyFill="1" applyBorder="1" applyAlignment="1">
      <alignment vertical="top" wrapText="1"/>
    </xf>
    <xf numFmtId="0" fontId="7" fillId="0" borderId="7" xfId="0" applyFont="1" applyBorder="1" applyAlignment="1">
      <alignment vertical="center"/>
    </xf>
    <xf numFmtId="0" fontId="0" fillId="0" borderId="7" xfId="0" applyBorder="1" applyAlignment="1">
      <alignment horizontal="left" vertical="top" wrapText="1"/>
    </xf>
    <xf numFmtId="0" fontId="7"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9" fillId="0" borderId="5" xfId="0" applyFont="1" applyBorder="1" applyAlignment="1">
      <alignment vertical="top" wrapText="1"/>
    </xf>
    <xf numFmtId="0" fontId="9"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4" fillId="3" borderId="1" xfId="0" applyFont="1" applyFill="1" applyBorder="1" applyAlignment="1">
      <alignment wrapText="1"/>
    </xf>
    <xf numFmtId="0" fontId="0" fillId="9" borderId="1" xfId="0" applyFill="1" applyBorder="1" applyAlignment="1">
      <alignment wrapText="1"/>
    </xf>
    <xf numFmtId="0" fontId="19" fillId="0" borderId="0" xfId="0" applyFont="1" applyAlignment="1">
      <alignment vertical="center" wrapText="1"/>
    </xf>
    <xf numFmtId="0" fontId="6"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9" fillId="0" borderId="7" xfId="0" applyFont="1" applyBorder="1" applyAlignment="1">
      <alignment vertical="center" wrapText="1"/>
    </xf>
    <xf numFmtId="0" fontId="0" fillId="0" borderId="7" xfId="0" applyBorder="1" applyAlignment="1">
      <alignment vertical="top"/>
    </xf>
    <xf numFmtId="0" fontId="0" fillId="0" borderId="7" xfId="0" applyBorder="1"/>
    <xf numFmtId="0" fontId="9"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1" fillId="4" borderId="7" xfId="0" applyFont="1" applyFill="1" applyBorder="1" applyAlignment="1">
      <alignment vertical="top" wrapText="1"/>
    </xf>
    <xf numFmtId="0" fontId="0" fillId="0" borderId="7" xfId="0" applyBorder="1" applyAlignment="1">
      <alignment horizontal="left"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0" fillId="0" borderId="8" xfId="0" applyBorder="1" applyAlignment="1">
      <alignment wrapText="1"/>
    </xf>
    <xf numFmtId="0" fontId="7" fillId="0" borderId="7" xfId="0" applyFont="1" applyBorder="1" applyAlignment="1">
      <alignment vertical="top" wrapText="1"/>
    </xf>
    <xf numFmtId="0" fontId="3" fillId="0" borderId="7" xfId="0" applyFont="1" applyBorder="1" applyAlignment="1">
      <alignment vertical="center" wrapText="1"/>
    </xf>
    <xf numFmtId="0" fontId="7" fillId="0" borderId="7" xfId="0" applyFont="1" applyBorder="1" applyAlignment="1">
      <alignment wrapText="1"/>
    </xf>
    <xf numFmtId="0" fontId="0" fillId="0" borderId="3" xfId="0" applyBorder="1" applyAlignment="1">
      <alignment vertical="top" wrapText="1"/>
    </xf>
    <xf numFmtId="0" fontId="0" fillId="0" borderId="6" xfId="0" applyBorder="1"/>
    <xf numFmtId="0" fontId="3" fillId="3" borderId="1" xfId="0" applyFont="1" applyFill="1" applyBorder="1" applyAlignment="1">
      <alignment wrapTex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0" fillId="5" borderId="1" xfId="0" applyFill="1" applyBorder="1"/>
    <xf numFmtId="0" fontId="9" fillId="0" borderId="1" xfId="0" applyFont="1" applyBorder="1"/>
    <xf numFmtId="0" fontId="3" fillId="6" borderId="1" xfId="0" applyFont="1" applyFill="1" applyBorder="1"/>
    <xf numFmtId="0" fontId="3" fillId="3" borderId="1" xfId="0" applyFont="1" applyFill="1" applyBorder="1" applyAlignment="1">
      <alignment horizontal="left" vertical="top" wrapText="1"/>
    </xf>
    <xf numFmtId="0" fontId="9"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4" fillId="4" borderId="6" xfId="0" applyFont="1" applyFill="1" applyBorder="1" applyAlignment="1">
      <alignment vertical="top" wrapText="1"/>
    </xf>
    <xf numFmtId="0" fontId="7" fillId="4" borderId="1" xfId="0" applyFont="1" applyFill="1" applyBorder="1" applyAlignment="1">
      <alignment vertical="center"/>
    </xf>
    <xf numFmtId="0" fontId="0" fillId="0" borderId="2" xfId="0" applyBorder="1" applyAlignment="1">
      <alignment vertical="center" wrapText="1"/>
    </xf>
    <xf numFmtId="0" fontId="9" fillId="3" borderId="1" xfId="0" applyFont="1" applyFill="1" applyBorder="1" applyAlignment="1">
      <alignment wrapText="1"/>
    </xf>
    <xf numFmtId="0" fontId="9" fillId="4" borderId="1" xfId="0" applyFont="1" applyFill="1" applyBorder="1" applyAlignment="1">
      <alignment wrapText="1"/>
    </xf>
    <xf numFmtId="0" fontId="10" fillId="0" borderId="0" xfId="0" applyFont="1" applyAlignment="1">
      <alignment vertical="center" wrapText="1"/>
    </xf>
    <xf numFmtId="0" fontId="10" fillId="0" borderId="1" xfId="0" applyFont="1" applyBorder="1" applyAlignment="1">
      <alignment vertical="center"/>
    </xf>
    <xf numFmtId="0" fontId="9" fillId="4" borderId="7" xfId="0" applyFont="1" applyFill="1" applyBorder="1" applyAlignment="1">
      <alignment vertical="top" wrapText="1"/>
    </xf>
    <xf numFmtId="0" fontId="10" fillId="0" borderId="7" xfId="0" applyFont="1" applyBorder="1" applyAlignment="1">
      <alignment vertical="center" wrapText="1"/>
    </xf>
    <xf numFmtId="0" fontId="9" fillId="4" borderId="7" xfId="0" applyFont="1" applyFill="1" applyBorder="1" applyAlignment="1">
      <alignment horizontal="left" vertical="top" wrapText="1"/>
    </xf>
    <xf numFmtId="0" fontId="10" fillId="4" borderId="8" xfId="0" applyFont="1" applyFill="1" applyBorder="1" applyAlignment="1">
      <alignment vertical="center" wrapText="1"/>
    </xf>
    <xf numFmtId="0" fontId="10" fillId="0" borderId="1" xfId="0" applyFont="1" applyBorder="1" applyAlignment="1">
      <alignment vertical="top" wrapText="1"/>
    </xf>
    <xf numFmtId="0" fontId="9" fillId="0" borderId="0" xfId="0" applyFont="1"/>
    <xf numFmtId="0" fontId="9" fillId="8" borderId="1" xfId="0" applyFont="1" applyFill="1" applyBorder="1" applyAlignment="1" applyProtection="1">
      <alignment vertical="top" wrapText="1"/>
      <protection locked="0"/>
    </xf>
    <xf numFmtId="0" fontId="9" fillId="0" borderId="1" xfId="0" applyFont="1" applyBorder="1" applyAlignment="1" applyProtection="1">
      <alignment vertical="top" wrapText="1"/>
      <protection locked="0"/>
    </xf>
    <xf numFmtId="0" fontId="18" fillId="10" borderId="1" xfId="0" applyFont="1" applyFill="1" applyBorder="1" applyAlignment="1">
      <alignment vertical="top" wrapText="1"/>
    </xf>
    <xf numFmtId="0" fontId="18" fillId="4" borderId="7" xfId="0" applyFont="1" applyFill="1" applyBorder="1" applyAlignment="1">
      <alignment horizontal="left" vertical="top" wrapText="1"/>
    </xf>
    <xf numFmtId="0" fontId="18" fillId="4" borderId="1" xfId="0" applyFont="1" applyFill="1" applyBorder="1" applyAlignment="1">
      <alignment horizontal="left" vertical="top" wrapText="1"/>
    </xf>
    <xf numFmtId="0" fontId="10" fillId="4" borderId="1" xfId="0" applyFont="1" applyFill="1" applyBorder="1" applyAlignment="1">
      <alignment vertical="top" wrapText="1"/>
    </xf>
    <xf numFmtId="0" fontId="9" fillId="0" borderId="7" xfId="0" applyFont="1" applyBorder="1" applyAlignment="1">
      <alignment horizontal="left" vertical="center" wrapText="1"/>
    </xf>
    <xf numFmtId="0" fontId="10" fillId="0" borderId="7" xfId="0" applyFont="1" applyBorder="1" applyAlignment="1">
      <alignment vertical="top" wrapText="1"/>
    </xf>
    <xf numFmtId="0" fontId="10" fillId="0" borderId="6" xfId="0" applyFont="1" applyBorder="1" applyAlignment="1">
      <alignment vertical="center" wrapText="1"/>
    </xf>
    <xf numFmtId="0" fontId="9" fillId="4" borderId="6" xfId="0" applyFont="1" applyFill="1" applyBorder="1" applyAlignment="1">
      <alignment vertical="top" wrapText="1"/>
    </xf>
    <xf numFmtId="0" fontId="9" fillId="4" borderId="13" xfId="0" applyFont="1" applyFill="1" applyBorder="1" applyAlignment="1">
      <alignment vertical="top" wrapText="1"/>
    </xf>
    <xf numFmtId="0" fontId="10" fillId="0" borderId="7" xfId="0" applyFont="1" applyBorder="1" applyAlignment="1">
      <alignment vertical="center"/>
    </xf>
    <xf numFmtId="0" fontId="2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7" fillId="3" borderId="1" xfId="0" applyFont="1" applyFill="1" applyBorder="1" applyAlignment="1">
      <alignment horizontal="left" vertical="top" wrapText="1"/>
    </xf>
    <xf numFmtId="0" fontId="5" fillId="2" borderId="1" xfId="0" applyFont="1" applyFill="1" applyBorder="1" applyAlignment="1">
      <alignment vertical="top" wrapText="1"/>
    </xf>
    <xf numFmtId="0" fontId="7" fillId="3" borderId="1" xfId="0" applyFont="1" applyFill="1" applyBorder="1" applyAlignment="1">
      <alignment horizontal="left" vertical="top"/>
    </xf>
    <xf numFmtId="0" fontId="10" fillId="3" borderId="1" xfId="0" applyFont="1" applyFill="1" applyBorder="1" applyAlignment="1">
      <alignment horizontal="left" vertical="top" wrapText="1"/>
    </xf>
    <xf numFmtId="0" fontId="7" fillId="3" borderId="1" xfId="0" applyFont="1" applyFill="1" applyBorder="1" applyAlignment="1">
      <alignment vertical="top" wrapText="1"/>
    </xf>
    <xf numFmtId="0" fontId="25" fillId="0" borderId="1" xfId="0" applyFont="1" applyBorder="1" applyAlignment="1">
      <alignment horizontal="center"/>
    </xf>
    <xf numFmtId="0" fontId="25" fillId="8" borderId="1" xfId="0" applyFont="1" applyFill="1" applyBorder="1" applyAlignment="1">
      <alignment horizontal="center"/>
    </xf>
    <xf numFmtId="0" fontId="25" fillId="12" borderId="1" xfId="0" applyFont="1" applyFill="1" applyBorder="1" applyAlignment="1">
      <alignment horizontal="center"/>
    </xf>
    <xf numFmtId="0" fontId="0" fillId="0" borderId="0" xfId="0" applyAlignment="1">
      <alignment wrapText="1"/>
    </xf>
    <xf numFmtId="0" fontId="26" fillId="0" borderId="1" xfId="0" applyFont="1" applyBorder="1" applyAlignment="1">
      <alignment vertical="center" wrapText="1"/>
    </xf>
    <xf numFmtId="0" fontId="7" fillId="0" borderId="8" xfId="0" applyFont="1" applyBorder="1" applyAlignment="1">
      <alignment vertical="center" wrapText="1"/>
    </xf>
    <xf numFmtId="0" fontId="7" fillId="0" borderId="13" xfId="0" applyFont="1" applyBorder="1" applyAlignment="1">
      <alignment vertical="center" wrapText="1"/>
    </xf>
    <xf numFmtId="0" fontId="0" fillId="0" borderId="13" xfId="0" applyBorder="1" applyAlignment="1">
      <alignment vertical="top" wrapText="1"/>
    </xf>
    <xf numFmtId="0" fontId="0" fillId="0" borderId="6" xfId="0" applyBorder="1" applyAlignment="1">
      <alignment vertical="top" wrapText="1"/>
    </xf>
    <xf numFmtId="0" fontId="10" fillId="4" borderId="1" xfId="0" applyFont="1" applyFill="1" applyBorder="1" applyAlignment="1">
      <alignment horizontal="center" vertical="center" wrapText="1"/>
    </xf>
    <xf numFmtId="0" fontId="0" fillId="4" borderId="9" xfId="0" applyFill="1" applyBorder="1" applyAlignment="1">
      <alignment wrapText="1"/>
    </xf>
    <xf numFmtId="0" fontId="5" fillId="11" borderId="8" xfId="0" applyFont="1" applyFill="1" applyBorder="1" applyAlignment="1">
      <alignment horizontal="center" vertical="center" wrapText="1"/>
    </xf>
    <xf numFmtId="0" fontId="9" fillId="0" borderId="0" xfId="0" applyFont="1" applyAlignment="1">
      <alignment wrapText="1"/>
    </xf>
    <xf numFmtId="0" fontId="9" fillId="4" borderId="7" xfId="0" applyFont="1" applyFill="1" applyBorder="1" applyAlignment="1">
      <alignment wrapText="1"/>
    </xf>
    <xf numFmtId="0" fontId="0" fillId="4" borderId="13" xfId="0" applyFill="1" applyBorder="1" applyAlignment="1">
      <alignment wrapText="1"/>
    </xf>
    <xf numFmtId="0" fontId="7" fillId="4" borderId="1" xfId="0" applyFont="1" applyFill="1" applyBorder="1" applyAlignment="1">
      <alignment horizontal="left" vertical="top" wrapText="1"/>
    </xf>
    <xf numFmtId="0" fontId="7" fillId="0" borderId="2" xfId="0" applyFont="1" applyBorder="1" applyAlignment="1">
      <alignment vertical="center" wrapText="1"/>
    </xf>
    <xf numFmtId="0" fontId="0" fillId="4" borderId="6" xfId="0" applyFill="1" applyBorder="1" applyAlignment="1">
      <alignment vertical="top" wrapText="1"/>
    </xf>
    <xf numFmtId="0" fontId="0" fillId="4" borderId="13" xfId="0" applyFill="1" applyBorder="1" applyAlignment="1">
      <alignment vertical="top" wrapText="1"/>
    </xf>
    <xf numFmtId="0" fontId="7" fillId="0" borderId="6" xfId="0" applyFont="1" applyBorder="1" applyAlignment="1">
      <alignment vertical="center"/>
    </xf>
    <xf numFmtId="0" fontId="0" fillId="0" borderId="13" xfId="0" applyBorder="1" applyAlignment="1">
      <alignment horizontal="left" vertical="top" wrapText="1"/>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7" fillId="4" borderId="1" xfId="0" applyFont="1" applyFill="1" applyBorder="1" applyAlignment="1">
      <alignment horizontal="center" vertical="center"/>
    </xf>
    <xf numFmtId="0" fontId="9" fillId="0" borderId="1" xfId="0" applyFont="1" applyBorder="1" applyAlignment="1">
      <alignment horizontal="center" vertical="center"/>
    </xf>
    <xf numFmtId="0" fontId="0" fillId="4" borderId="1" xfId="0" applyFill="1"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9" fillId="0" borderId="7" xfId="0" applyFont="1" applyBorder="1"/>
    <xf numFmtId="0" fontId="9" fillId="0" borderId="13"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wrapText="1"/>
    </xf>
    <xf numFmtId="0" fontId="9" fillId="0" borderId="1" xfId="0" applyFont="1" applyBorder="1" applyAlignment="1">
      <alignment horizontal="left" wrapText="1"/>
    </xf>
    <xf numFmtId="0" fontId="9" fillId="0" borderId="13" xfId="0" applyFont="1" applyBorder="1" applyAlignment="1">
      <alignment horizontal="left" vertical="top" wrapText="1"/>
    </xf>
    <xf numFmtId="0" fontId="20" fillId="0" borderId="1" xfId="0" applyFont="1" applyBorder="1" applyAlignment="1">
      <alignment horizontal="center" vertical="center" wrapText="1"/>
    </xf>
    <xf numFmtId="0" fontId="0" fillId="4" borderId="6" xfId="0" applyFill="1" applyBorder="1" applyAlignment="1">
      <alignment wrapText="1"/>
    </xf>
    <xf numFmtId="0" fontId="0" fillId="4" borderId="6" xfId="0" applyFill="1" applyBorder="1"/>
    <xf numFmtId="0" fontId="29" fillId="0" borderId="1" xfId="0" applyFont="1" applyBorder="1" applyAlignment="1">
      <alignment horizontal="left" vertical="center" wrapText="1"/>
    </xf>
    <xf numFmtId="0" fontId="9" fillId="0" borderId="0" xfId="0" applyFont="1" applyAlignment="1">
      <alignment horizontal="center"/>
    </xf>
    <xf numFmtId="0" fontId="16" fillId="0" borderId="1" xfId="0" applyFont="1" applyBorder="1" applyAlignment="1">
      <alignment horizontal="center" vertical="center" wrapText="1"/>
    </xf>
    <xf numFmtId="0" fontId="22" fillId="0" borderId="1" xfId="0" applyFont="1" applyBorder="1" applyAlignment="1">
      <alignment horizontal="left" vertical="center" wrapText="1"/>
    </xf>
    <xf numFmtId="0" fontId="32" fillId="15" borderId="7" xfId="0" applyFont="1" applyFill="1" applyBorder="1" applyAlignment="1">
      <alignment horizontal="center" vertical="center" wrapText="1"/>
    </xf>
    <xf numFmtId="0" fontId="0" fillId="0" borderId="0" xfId="0" applyAlignment="1">
      <alignment horizontal="center"/>
    </xf>
    <xf numFmtId="0" fontId="34" fillId="16" borderId="1" xfId="0" applyFont="1" applyFill="1" applyBorder="1" applyAlignment="1">
      <alignment horizontal="center" vertical="center" wrapText="1"/>
    </xf>
    <xf numFmtId="9" fontId="22" fillId="17" borderId="1" xfId="0" applyNumberFormat="1" applyFont="1" applyFill="1" applyBorder="1" applyAlignment="1">
      <alignment horizontal="center" vertical="center"/>
    </xf>
    <xf numFmtId="0" fontId="6" fillId="13" borderId="1" xfId="0" applyFont="1" applyFill="1" applyBorder="1" applyAlignment="1">
      <alignment horizontal="left" vertical="center" wrapText="1"/>
    </xf>
    <xf numFmtId="0" fontId="5" fillId="14" borderId="7"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31" fillId="15" borderId="8" xfId="0" applyFont="1" applyFill="1" applyBorder="1" applyAlignment="1">
      <alignment horizontal="center" vertical="center" wrapText="1"/>
    </xf>
    <xf numFmtId="0" fontId="20"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6" fillId="13" borderId="1" xfId="0" applyFont="1" applyFill="1" applyBorder="1" applyAlignment="1">
      <alignment horizontal="center" vertical="center" wrapText="1"/>
    </xf>
    <xf numFmtId="0" fontId="7" fillId="13" borderId="1" xfId="0" applyFont="1" applyFill="1" applyBorder="1" applyAlignment="1">
      <alignment horizontal="center"/>
    </xf>
    <xf numFmtId="0" fontId="37" fillId="15" borderId="1" xfId="0" applyFont="1" applyFill="1" applyBorder="1" applyAlignment="1">
      <alignment wrapText="1"/>
    </xf>
    <xf numFmtId="0" fontId="37"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8" fillId="0" borderId="0" xfId="0" applyFont="1"/>
    <xf numFmtId="0" fontId="38" fillId="0" borderId="16" xfId="0" applyFont="1" applyBorder="1"/>
    <xf numFmtId="0" fontId="38" fillId="0" borderId="13" xfId="0" applyFont="1" applyBorder="1"/>
    <xf numFmtId="0" fontId="38" fillId="0" borderId="1" xfId="0" applyFont="1" applyBorder="1"/>
    <xf numFmtId="0" fontId="38" fillId="0" borderId="1" xfId="0" applyFont="1" applyBorder="1" applyAlignment="1">
      <alignment vertical="top" wrapText="1"/>
    </xf>
    <xf numFmtId="0" fontId="38" fillId="0" borderId="2" xfId="0" applyFont="1" applyBorder="1" applyAlignment="1">
      <alignment horizontal="left" vertical="top" wrapText="1"/>
    </xf>
    <xf numFmtId="9" fontId="38" fillId="0" borderId="0" xfId="2" applyFont="1"/>
    <xf numFmtId="0" fontId="19" fillId="0" borderId="0" xfId="0" applyFont="1" applyAlignment="1">
      <alignment vertical="center"/>
    </xf>
    <xf numFmtId="0" fontId="19" fillId="0" borderId="0" xfId="0" applyFont="1" applyAlignment="1">
      <alignment horizontal="center" vertical="center"/>
    </xf>
    <xf numFmtId="0" fontId="38" fillId="0" borderId="0" xfId="0" applyFont="1" applyAlignment="1">
      <alignment horizontal="center"/>
    </xf>
    <xf numFmtId="0" fontId="19" fillId="0" borderId="0" xfId="0" applyFont="1" applyAlignment="1">
      <alignment horizontal="center" vertical="center" wrapText="1"/>
    </xf>
    <xf numFmtId="9" fontId="19" fillId="0" borderId="0" xfId="2" applyFont="1" applyFill="1" applyBorder="1" applyAlignment="1">
      <alignment horizontal="center" vertical="center"/>
    </xf>
    <xf numFmtId="9" fontId="19" fillId="0" borderId="0" xfId="2" applyFont="1" applyFill="1" applyBorder="1" applyAlignment="1">
      <alignment horizontal="center" vertical="center" wrapText="1"/>
    </xf>
    <xf numFmtId="0" fontId="39"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left" vertical="center" wrapText="1"/>
    </xf>
    <xf numFmtId="0" fontId="40" fillId="0" borderId="0" xfId="0" applyFont="1" applyAlignment="1">
      <alignment wrapText="1"/>
    </xf>
    <xf numFmtId="0" fontId="40" fillId="0" borderId="0" xfId="0" applyFont="1" applyAlignment="1">
      <alignment vertical="center" wrapText="1"/>
    </xf>
    <xf numFmtId="0" fontId="42"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9" fontId="9" fillId="0" borderId="0" xfId="2" applyFont="1" applyFill="1" applyBorder="1"/>
    <xf numFmtId="0" fontId="2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protection locked="0"/>
    </xf>
    <xf numFmtId="0" fontId="5" fillId="14" borderId="7"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10" fillId="4" borderId="1" xfId="0" applyFont="1" applyFill="1" applyBorder="1" applyAlignment="1" applyProtection="1">
      <alignment horizontal="center" vertical="center"/>
      <protection locked="0"/>
    </xf>
    <xf numFmtId="0" fontId="7" fillId="4" borderId="1" xfId="0" applyFont="1" applyFill="1" applyBorder="1" applyAlignment="1" applyProtection="1">
      <alignment vertical="center"/>
      <protection locked="0"/>
    </xf>
    <xf numFmtId="0" fontId="0" fillId="5" borderId="1" xfId="0" applyFill="1" applyBorder="1" applyProtection="1">
      <protection locked="0"/>
    </xf>
    <xf numFmtId="0" fontId="0" fillId="0" borderId="0" xfId="0" applyProtection="1">
      <protection locked="0"/>
    </xf>
    <xf numFmtId="0" fontId="9" fillId="0" borderId="1" xfId="0" applyFont="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vertical="top" wrapText="1"/>
      <protection locked="0"/>
    </xf>
    <xf numFmtId="0" fontId="3" fillId="4" borderId="1" xfId="0" applyFon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3" fillId="0" borderId="1" xfId="0" applyFont="1" applyBorder="1" applyProtection="1">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wrapText="1"/>
      <protection locked="0"/>
    </xf>
    <xf numFmtId="0" fontId="0" fillId="5" borderId="1" xfId="0" applyFill="1" applyBorder="1" applyAlignment="1" applyProtection="1">
      <alignment wrapText="1"/>
      <protection locked="0"/>
    </xf>
    <xf numFmtId="0" fontId="9" fillId="0" borderId="1" xfId="0" applyFont="1" applyBorder="1" applyProtection="1">
      <protection locked="0"/>
    </xf>
    <xf numFmtId="0" fontId="9" fillId="4" borderId="1" xfId="0" applyFont="1" applyFill="1" applyBorder="1" applyAlignment="1" applyProtection="1">
      <alignment horizontal="center" wrapText="1"/>
      <protection locked="0"/>
    </xf>
    <xf numFmtId="0" fontId="0" fillId="0" borderId="5" xfId="0" applyBorder="1" applyProtection="1">
      <protection locked="0"/>
    </xf>
    <xf numFmtId="0" fontId="9" fillId="0" borderId="6" xfId="0" applyFont="1" applyBorder="1" applyAlignment="1" applyProtection="1">
      <alignment horizontal="center"/>
      <protection locked="0"/>
    </xf>
    <xf numFmtId="0" fontId="0" fillId="0" borderId="6" xfId="0" applyBorder="1" applyProtection="1">
      <protection locked="0"/>
    </xf>
    <xf numFmtId="0" fontId="0" fillId="4" borderId="1" xfId="0" applyFill="1" applyBorder="1" applyAlignment="1" applyProtection="1">
      <alignment vertical="top" wrapText="1"/>
      <protection locked="0"/>
    </xf>
    <xf numFmtId="0" fontId="27" fillId="0" borderId="1" xfId="0" applyFont="1" applyBorder="1" applyAlignment="1" applyProtection="1">
      <alignment vertical="top" wrapText="1"/>
      <protection locked="0"/>
    </xf>
    <xf numFmtId="0" fontId="3" fillId="0" borderId="6" xfId="0" applyFont="1" applyBorder="1" applyAlignment="1" applyProtection="1">
      <alignment wrapText="1"/>
      <protection locked="0"/>
    </xf>
    <xf numFmtId="0" fontId="27" fillId="4" borderId="1" xfId="0" applyFont="1" applyFill="1" applyBorder="1" applyAlignment="1" applyProtection="1">
      <alignment vertical="top" wrapText="1"/>
      <protection locked="0"/>
    </xf>
    <xf numFmtId="0" fontId="9" fillId="4" borderId="1" xfId="0" applyFont="1" applyFill="1" applyBorder="1" applyAlignment="1" applyProtection="1">
      <alignment vertical="top" wrapText="1"/>
      <protection locked="0"/>
    </xf>
    <xf numFmtId="0" fontId="21" fillId="4" borderId="1" xfId="0" applyFont="1" applyFill="1" applyBorder="1" applyAlignment="1" applyProtection="1">
      <alignment vertical="top" wrapText="1"/>
      <protection locked="0"/>
    </xf>
    <xf numFmtId="0" fontId="10" fillId="4" borderId="1" xfId="0" applyFont="1" applyFill="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0" fillId="4" borderId="1" xfId="0" applyFill="1" applyBorder="1" applyAlignment="1" applyProtection="1">
      <alignment wrapText="1"/>
      <protection locked="0"/>
    </xf>
    <xf numFmtId="0" fontId="0" fillId="4" borderId="1" xfId="0" applyFill="1" applyBorder="1" applyProtection="1">
      <protection locked="0"/>
    </xf>
    <xf numFmtId="0" fontId="9" fillId="0" borderId="1" xfId="0" applyFont="1" applyBorder="1" applyAlignment="1" applyProtection="1">
      <alignment horizontal="center" wrapText="1"/>
      <protection locked="0"/>
    </xf>
    <xf numFmtId="0" fontId="9"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wrapText="1"/>
      <protection locked="0"/>
    </xf>
    <xf numFmtId="0" fontId="9" fillId="4" borderId="1" xfId="0" applyFont="1" applyFill="1" applyBorder="1" applyAlignment="1" applyProtection="1">
      <alignment horizontal="center" vertical="top" wrapText="1"/>
      <protection locked="0"/>
    </xf>
    <xf numFmtId="0" fontId="0" fillId="0" borderId="7" xfId="0" applyBorder="1" applyProtection="1">
      <protection locked="0"/>
    </xf>
    <xf numFmtId="0" fontId="0" fillId="4" borderId="7" xfId="0" applyFill="1" applyBorder="1" applyProtection="1">
      <protection locked="0"/>
    </xf>
    <xf numFmtId="0" fontId="2" fillId="0" borderId="1" xfId="0" applyFont="1" applyBorder="1" applyAlignment="1">
      <alignment vertical="top" wrapText="1"/>
    </xf>
    <xf numFmtId="0" fontId="2" fillId="4" borderId="1" xfId="0" applyFont="1" applyFill="1" applyBorder="1" applyAlignment="1" applyProtection="1">
      <alignment vertical="center"/>
      <protection locked="0"/>
    </xf>
    <xf numFmtId="9" fontId="36" fillId="15" borderId="1" xfId="0" applyNumberFormat="1" applyFont="1" applyFill="1" applyBorder="1" applyAlignment="1">
      <alignment horizontal="center" vertical="center"/>
    </xf>
    <xf numFmtId="0" fontId="36" fillId="15" borderId="1" xfId="0" applyFont="1" applyFill="1" applyBorder="1" applyAlignment="1">
      <alignment horizontal="center" vertical="center"/>
    </xf>
    <xf numFmtId="0" fontId="32" fillId="15" borderId="0" xfId="0" applyFont="1" applyFill="1" applyAlignment="1">
      <alignment horizontal="center" vertical="center" wrapText="1"/>
    </xf>
    <xf numFmtId="0" fontId="22" fillId="0" borderId="1" xfId="0" applyFont="1" applyBorder="1" applyAlignment="1">
      <alignment horizontal="left" vertical="center" wrapText="1"/>
    </xf>
    <xf numFmtId="0" fontId="32" fillId="8" borderId="16" xfId="0" applyFont="1" applyFill="1" applyBorder="1" applyAlignment="1">
      <alignment horizontal="center" vertical="center" wrapText="1"/>
    </xf>
    <xf numFmtId="0" fontId="32" fillId="8" borderId="0" xfId="0" applyFont="1" applyFill="1" applyAlignment="1">
      <alignment horizontal="center" vertical="center" wrapText="1"/>
    </xf>
    <xf numFmtId="0" fontId="31" fillId="13" borderId="16" xfId="0" applyFont="1" applyFill="1" applyBorder="1" applyAlignment="1">
      <alignment horizontal="center" vertical="center" wrapText="1"/>
    </xf>
    <xf numFmtId="0" fontId="31" fillId="13" borderId="0" xfId="0" applyFont="1" applyFill="1" applyAlignment="1">
      <alignment horizontal="center" vertical="center" wrapText="1"/>
    </xf>
    <xf numFmtId="0" fontId="32" fillId="15" borderId="4" xfId="0" applyFont="1" applyFill="1" applyBorder="1" applyAlignment="1">
      <alignment horizontal="center" vertical="center" wrapText="1"/>
    </xf>
    <xf numFmtId="0" fontId="35" fillId="15" borderId="0" xfId="0" applyFont="1" applyFill="1" applyAlignment="1">
      <alignment horizontal="center" vertical="center" textRotation="90" wrapText="1"/>
    </xf>
    <xf numFmtId="0" fontId="43" fillId="17" borderId="1" xfId="0" applyFont="1" applyFill="1" applyBorder="1" applyAlignment="1">
      <alignment horizontal="center" vertical="center" wrapText="1"/>
    </xf>
    <xf numFmtId="0" fontId="35" fillId="15" borderId="0" xfId="0" applyFont="1" applyFill="1" applyAlignment="1">
      <alignment horizontal="center" vertical="center" textRotation="90"/>
    </xf>
    <xf numFmtId="9" fontId="5" fillId="14" borderId="7" xfId="0" applyNumberFormat="1" applyFont="1" applyFill="1" applyBorder="1" applyAlignment="1">
      <alignment horizontal="center" vertical="center" wrapText="1"/>
    </xf>
    <xf numFmtId="0" fontId="5" fillId="14" borderId="5" xfId="0" applyFont="1" applyFill="1" applyBorder="1" applyAlignment="1">
      <alignment horizontal="center" vertical="center" wrapText="1"/>
    </xf>
    <xf numFmtId="0" fontId="32" fillId="15" borderId="0" xfId="0" applyFont="1" applyFill="1" applyAlignment="1">
      <alignment horizontal="center"/>
    </xf>
    <xf numFmtId="0" fontId="37" fillId="15"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left"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5" xfId="0" applyFont="1" applyFill="1" applyBorder="1" applyAlignment="1">
      <alignment horizontal="center" vertical="top" wrapText="1"/>
    </xf>
    <xf numFmtId="0" fontId="32" fillId="8" borderId="7"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32" fillId="8" borderId="5" xfId="0" applyFont="1" applyFill="1" applyBorder="1" applyAlignment="1">
      <alignment horizontal="center" vertical="center" wrapText="1"/>
    </xf>
    <xf numFmtId="0" fontId="20" fillId="13" borderId="7"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5" xfId="0" applyFont="1" applyFill="1" applyBorder="1" applyAlignment="1">
      <alignment horizontal="center" vertical="center"/>
    </xf>
    <xf numFmtId="0" fontId="23" fillId="11" borderId="7" xfId="0" applyFont="1" applyFill="1" applyBorder="1" applyAlignment="1">
      <alignment horizontal="center" vertical="top" wrapText="1"/>
    </xf>
    <xf numFmtId="0" fontId="23" fillId="11" borderId="8" xfId="0" applyFont="1" applyFill="1" applyBorder="1" applyAlignment="1">
      <alignment horizontal="center" vertical="top" wrapText="1"/>
    </xf>
    <xf numFmtId="0" fontId="23" fillId="11" borderId="5" xfId="0" applyFont="1" applyFill="1" applyBorder="1" applyAlignment="1">
      <alignment horizontal="center" vertical="top" wrapText="1"/>
    </xf>
    <xf numFmtId="0" fontId="20" fillId="0" borderId="1" xfId="0" applyFont="1" applyBorder="1" applyAlignment="1">
      <alignment horizontal="center" vertical="center" wrapText="1"/>
    </xf>
    <xf numFmtId="0" fontId="23" fillId="11" borderId="7" xfId="0" applyFont="1" applyFill="1" applyBorder="1" applyAlignment="1">
      <alignment horizontal="center" vertical="center" wrapText="1"/>
    </xf>
    <xf numFmtId="0" fontId="23" fillId="11" borderId="8"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 xfId="0" applyFont="1" applyBorder="1" applyAlignment="1">
      <alignment horizontal="center" vertical="center" wrapText="1"/>
    </xf>
  </cellXfs>
  <cellStyles count="3">
    <cellStyle name="Excel Built-in Normal" xfId="1" xr:uid="{53F2DD6E-DAB7-4DF9-B9AD-6DE6299B806B}"/>
    <cellStyle name="Normal" xfId="0" builtinId="0"/>
    <cellStyle name="Per 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6</xdr:col>
      <xdr:colOff>1279524</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92150" y="15875"/>
          <a:ext cx="8391524"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3174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15875</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7"/>
  <sheetViews>
    <sheetView topLeftCell="A4" zoomScaleNormal="100" zoomScaleSheetLayoutView="84" workbookViewId="0">
      <selection activeCell="C89" sqref="C89:E89"/>
    </sheetView>
  </sheetViews>
  <sheetFormatPr baseColWidth="10" defaultColWidth="8.83203125" defaultRowHeight="15" x14ac:dyDescent="0.2"/>
  <cols>
    <col min="1" max="1" width="9" customWidth="1"/>
    <col min="2" max="2" width="13" customWidth="1"/>
    <col min="3" max="3" width="28" customWidth="1"/>
    <col min="4" max="4" width="26.5" customWidth="1"/>
    <col min="5" max="5" width="11.5" customWidth="1"/>
    <col min="6" max="6" width="27.33203125" style="196" customWidth="1"/>
    <col min="7" max="7" width="21.6640625" style="196" customWidth="1"/>
    <col min="8" max="8" width="23.5" customWidth="1"/>
  </cols>
  <sheetData>
    <row r="6" spans="2:7" ht="26.25" customHeight="1" x14ac:dyDescent="0.2">
      <c r="B6" s="280" t="s">
        <v>1055</v>
      </c>
      <c r="C6" s="281"/>
      <c r="D6" s="281"/>
      <c r="E6" s="281"/>
      <c r="F6" s="281"/>
      <c r="G6" s="281"/>
    </row>
    <row r="7" spans="2:7" ht="26.25" customHeight="1" x14ac:dyDescent="0.2">
      <c r="B7" s="282" t="s">
        <v>2339</v>
      </c>
      <c r="C7" s="283"/>
      <c r="D7" s="283"/>
      <c r="E7" s="283"/>
      <c r="F7" s="283"/>
      <c r="G7" s="283"/>
    </row>
    <row r="8" spans="2:7" ht="43.5" customHeight="1" x14ac:dyDescent="0.25">
      <c r="B8" s="138"/>
      <c r="C8" s="194" t="s">
        <v>2206</v>
      </c>
      <c r="D8" s="236"/>
      <c r="E8" s="279" t="s">
        <v>2016</v>
      </c>
      <c r="F8" s="279"/>
      <c r="G8" s="237"/>
    </row>
    <row r="9" spans="2:7" ht="42.75" customHeight="1" x14ac:dyDescent="0.25">
      <c r="B9" s="138"/>
      <c r="C9" s="194" t="s">
        <v>2017</v>
      </c>
      <c r="D9" s="236"/>
      <c r="E9" s="279" t="s">
        <v>2042</v>
      </c>
      <c r="F9" s="279"/>
      <c r="G9" s="237"/>
    </row>
    <row r="10" spans="2:7" ht="64.5" customHeight="1" x14ac:dyDescent="0.25">
      <c r="B10" s="138"/>
      <c r="C10" s="194" t="s">
        <v>2045</v>
      </c>
      <c r="D10" s="236"/>
      <c r="E10" s="279" t="s">
        <v>2018</v>
      </c>
      <c r="F10" s="279"/>
      <c r="G10" s="237"/>
    </row>
    <row r="11" spans="2:7" ht="26.25" customHeight="1" x14ac:dyDescent="0.2">
      <c r="B11" s="195"/>
      <c r="C11" s="284" t="s">
        <v>2340</v>
      </c>
      <c r="D11" s="284"/>
      <c r="E11" s="284"/>
      <c r="F11" s="284"/>
      <c r="G11" s="284"/>
    </row>
    <row r="12" spans="2:7" ht="34" x14ac:dyDescent="0.2">
      <c r="B12" s="200">
        <v>1</v>
      </c>
      <c r="C12" s="199" t="s">
        <v>2032</v>
      </c>
      <c r="D12" s="201" t="s">
        <v>2044</v>
      </c>
      <c r="E12" s="200">
        <v>7</v>
      </c>
      <c r="F12" s="208" t="s">
        <v>2048</v>
      </c>
      <c r="G12" s="201" t="s">
        <v>2044</v>
      </c>
    </row>
    <row r="13" spans="2:7" ht="34" x14ac:dyDescent="0.2">
      <c r="B13" s="200">
        <v>2</v>
      </c>
      <c r="C13" s="199" t="s">
        <v>2033</v>
      </c>
      <c r="D13" s="201" t="s">
        <v>2044</v>
      </c>
      <c r="E13" s="238">
        <v>8</v>
      </c>
      <c r="F13" s="208" t="s">
        <v>2036</v>
      </c>
      <c r="G13" s="209"/>
    </row>
    <row r="14" spans="2:7" ht="34" x14ac:dyDescent="0.2">
      <c r="B14" s="200">
        <v>3</v>
      </c>
      <c r="C14" s="199" t="s">
        <v>2034</v>
      </c>
      <c r="D14" s="201" t="s">
        <v>2044</v>
      </c>
      <c r="E14" s="238">
        <v>9</v>
      </c>
      <c r="F14" s="208" t="s">
        <v>2051</v>
      </c>
      <c r="G14" s="209"/>
    </row>
    <row r="15" spans="2:7" ht="34" x14ac:dyDescent="0.2">
      <c r="B15" s="200">
        <v>4</v>
      </c>
      <c r="C15" s="199" t="s">
        <v>2035</v>
      </c>
      <c r="D15" s="201" t="s">
        <v>2044</v>
      </c>
      <c r="E15" s="238">
        <v>10</v>
      </c>
      <c r="F15" s="208" t="s">
        <v>2038</v>
      </c>
      <c r="G15" s="209"/>
    </row>
    <row r="16" spans="2:7" ht="34" x14ac:dyDescent="0.2">
      <c r="B16" s="200">
        <v>5</v>
      </c>
      <c r="C16" s="199" t="s">
        <v>2043</v>
      </c>
      <c r="D16" s="201" t="s">
        <v>2044</v>
      </c>
      <c r="E16" s="238">
        <v>11</v>
      </c>
      <c r="F16" s="208" t="s">
        <v>2047</v>
      </c>
      <c r="G16" s="209"/>
    </row>
    <row r="17" spans="2:8" ht="34" x14ac:dyDescent="0.2">
      <c r="B17" s="200">
        <v>6</v>
      </c>
      <c r="C17" s="199" t="s">
        <v>2046</v>
      </c>
      <c r="D17" s="201" t="s">
        <v>2044</v>
      </c>
      <c r="E17" s="238">
        <v>12</v>
      </c>
      <c r="F17" s="208" t="s">
        <v>2039</v>
      </c>
      <c r="G17" s="209"/>
    </row>
    <row r="22" spans="2:8" ht="30" customHeight="1" x14ac:dyDescent="0.2">
      <c r="B22" s="285" t="s">
        <v>2343</v>
      </c>
      <c r="C22" s="278" t="s">
        <v>2342</v>
      </c>
      <c r="D22" s="278"/>
      <c r="E22" s="278"/>
      <c r="F22" s="278"/>
      <c r="G22" s="278"/>
      <c r="H22" s="278"/>
    </row>
    <row r="23" spans="2:8" ht="55.5" customHeight="1" x14ac:dyDescent="0.2">
      <c r="B23" s="285"/>
      <c r="C23" s="197" t="s">
        <v>2019</v>
      </c>
      <c r="D23" s="197" t="s">
        <v>2020</v>
      </c>
      <c r="E23" s="286" t="s">
        <v>2341</v>
      </c>
      <c r="F23" s="286"/>
      <c r="G23" s="197" t="s">
        <v>2023</v>
      </c>
      <c r="H23" s="197" t="s">
        <v>2024</v>
      </c>
    </row>
    <row r="24" spans="2:8" ht="51" customHeight="1" x14ac:dyDescent="0.2">
      <c r="B24" s="285"/>
      <c r="C24" s="198">
        <f>'Ayushman Arogya Mandir'!F660</f>
        <v>1</v>
      </c>
      <c r="D24" s="198">
        <f>'Ayushman Arogya Mandir'!F661</f>
        <v>1</v>
      </c>
      <c r="E24" s="286"/>
      <c r="F24" s="286"/>
      <c r="G24" s="198">
        <f>'Ayushman Arogya Mandir'!F664</f>
        <v>1</v>
      </c>
      <c r="H24" s="198">
        <f>'Ayushman Arogya Mandir'!F665</f>
        <v>1</v>
      </c>
    </row>
    <row r="25" spans="2:8" ht="63" customHeight="1" x14ac:dyDescent="0.2">
      <c r="B25" s="285"/>
      <c r="C25" s="197" t="s">
        <v>2021</v>
      </c>
      <c r="D25" s="197" t="s">
        <v>2022</v>
      </c>
      <c r="E25" s="276">
        <f>'Ayushman Arogya Mandir'!F668</f>
        <v>1</v>
      </c>
      <c r="F25" s="277"/>
      <c r="G25" s="197" t="s">
        <v>2025</v>
      </c>
      <c r="H25" s="197" t="s">
        <v>2026</v>
      </c>
    </row>
    <row r="26" spans="2:8" ht="50.25" customHeight="1" x14ac:dyDescent="0.2">
      <c r="B26" s="285"/>
      <c r="C26" s="198">
        <f>'Ayushman Arogya Mandir'!F662</f>
        <v>1</v>
      </c>
      <c r="D26" s="198">
        <f>'Ayushman Arogya Mandir'!F663</f>
        <v>1</v>
      </c>
      <c r="E26" s="277"/>
      <c r="F26" s="277"/>
      <c r="G26" s="198">
        <f>'Ayushman Arogya Mandir'!F666</f>
        <v>1</v>
      </c>
      <c r="H26" s="198">
        <f>'Ayushman Arogya Mandir'!F667</f>
        <v>1</v>
      </c>
    </row>
    <row r="29" spans="2:8" ht="26" x14ac:dyDescent="0.3">
      <c r="B29" s="287" t="s">
        <v>2052</v>
      </c>
      <c r="C29" s="290" t="s">
        <v>2053</v>
      </c>
      <c r="D29" s="290"/>
      <c r="E29" s="290"/>
      <c r="F29" s="290"/>
      <c r="G29" s="290"/>
      <c r="H29" s="290"/>
    </row>
    <row r="30" spans="2:8" ht="34" x14ac:dyDescent="0.2">
      <c r="B30" s="287"/>
      <c r="C30" s="199" t="s">
        <v>2032</v>
      </c>
      <c r="D30" s="288">
        <f>'Ayushman Arogya Mandir'!D672</f>
        <v>1</v>
      </c>
      <c r="E30" s="289"/>
      <c r="F30" s="208" t="s">
        <v>2036</v>
      </c>
      <c r="G30" s="288">
        <f>'Ayushman Arogya Mandir'!D678</f>
        <v>1</v>
      </c>
      <c r="H30" s="289"/>
    </row>
    <row r="31" spans="2:8" ht="34" x14ac:dyDescent="0.2">
      <c r="B31" s="287"/>
      <c r="C31" s="199" t="s">
        <v>2033</v>
      </c>
      <c r="D31" s="288">
        <f>'Ayushman Arogya Mandir'!D673</f>
        <v>1</v>
      </c>
      <c r="E31" s="289"/>
      <c r="F31" s="208" t="s">
        <v>2037</v>
      </c>
      <c r="G31" s="288">
        <f>'Ayushman Arogya Mandir'!D679</f>
        <v>1</v>
      </c>
      <c r="H31" s="289"/>
    </row>
    <row r="32" spans="2:8" ht="34" x14ac:dyDescent="0.2">
      <c r="B32" s="287"/>
      <c r="C32" s="199" t="s">
        <v>2034</v>
      </c>
      <c r="D32" s="288">
        <f>'Ayushman Arogya Mandir'!D674</f>
        <v>1</v>
      </c>
      <c r="E32" s="289"/>
      <c r="F32" s="208" t="s">
        <v>2038</v>
      </c>
      <c r="G32" s="288">
        <f>'Ayushman Arogya Mandir'!D680</f>
        <v>1</v>
      </c>
      <c r="H32" s="289"/>
    </row>
    <row r="33" spans="2:8" ht="17" x14ac:dyDescent="0.2">
      <c r="B33" s="287"/>
      <c r="C33" s="199" t="s">
        <v>2035</v>
      </c>
      <c r="D33" s="288">
        <f>'Ayushman Arogya Mandir'!D675</f>
        <v>1</v>
      </c>
      <c r="E33" s="289"/>
      <c r="F33" s="208" t="s">
        <v>2047</v>
      </c>
      <c r="G33" s="288">
        <f>'Ayushman Arogya Mandir'!D681</f>
        <v>1</v>
      </c>
      <c r="H33" s="289"/>
    </row>
    <row r="34" spans="2:8" ht="34" x14ac:dyDescent="0.2">
      <c r="B34" s="287"/>
      <c r="C34" s="199" t="s">
        <v>2043</v>
      </c>
      <c r="D34" s="288">
        <f>'Ayushman Arogya Mandir'!D676</f>
        <v>1</v>
      </c>
      <c r="E34" s="289"/>
      <c r="F34" s="208" t="s">
        <v>2039</v>
      </c>
      <c r="G34" s="288">
        <f>'Ayushman Arogya Mandir'!D682</f>
        <v>1</v>
      </c>
      <c r="H34" s="289"/>
    </row>
    <row r="35" spans="2:8" ht="34" x14ac:dyDescent="0.2">
      <c r="B35" s="287"/>
      <c r="C35" s="199" t="s">
        <v>2048</v>
      </c>
      <c r="D35" s="288">
        <f>'Ayushman Arogya Mandir'!D677</f>
        <v>1</v>
      </c>
      <c r="E35" s="289"/>
      <c r="F35" s="208" t="s">
        <v>2041</v>
      </c>
      <c r="G35" s="288">
        <f>'Ayushman Arogya Mandir'!D683</f>
        <v>1</v>
      </c>
      <c r="H35" s="289"/>
    </row>
    <row r="39" spans="2:8" ht="16" x14ac:dyDescent="0.2">
      <c r="B39" s="210" t="s">
        <v>2054</v>
      </c>
      <c r="C39" s="291" t="s">
        <v>2055</v>
      </c>
      <c r="D39" s="291"/>
      <c r="E39" s="291"/>
      <c r="F39" s="211" t="s">
        <v>2049</v>
      </c>
      <c r="G39" s="211" t="s">
        <v>2050</v>
      </c>
      <c r="H39" s="211" t="s">
        <v>2029</v>
      </c>
    </row>
    <row r="40" spans="2:8" x14ac:dyDescent="0.2">
      <c r="B40" s="210"/>
      <c r="C40" s="291" t="s">
        <v>2056</v>
      </c>
      <c r="D40" s="291"/>
      <c r="E40" s="291"/>
      <c r="F40" s="291"/>
      <c r="G40" s="291"/>
      <c r="H40" s="291"/>
    </row>
    <row r="41" spans="2:8" ht="18" customHeight="1" x14ac:dyDescent="0.2">
      <c r="B41" s="29" t="str">
        <f>'Ayushman Arogya Mandir'!B14</f>
        <v>Standard A1</v>
      </c>
      <c r="C41" s="292" t="s">
        <v>8</v>
      </c>
      <c r="D41" s="292"/>
      <c r="E41" s="292"/>
      <c r="F41" s="206">
        <f>'Ayushman Arogya Mandir'!J14</f>
        <v>100</v>
      </c>
      <c r="G41" s="206">
        <f>'Ayushman Arogya Mandir'!K14</f>
        <v>100</v>
      </c>
      <c r="H41" s="207">
        <f>F41/G41</f>
        <v>1</v>
      </c>
    </row>
    <row r="42" spans="2:8" ht="24.75" customHeight="1" x14ac:dyDescent="0.2">
      <c r="B42" s="29" t="str">
        <f>'Ayushman Arogya Mandir'!B65</f>
        <v>Standard A2</v>
      </c>
      <c r="C42" s="292" t="s">
        <v>1198</v>
      </c>
      <c r="D42" s="292"/>
      <c r="E42" s="292"/>
      <c r="F42" s="206">
        <f>'Ayushman Arogya Mandir'!J65</f>
        <v>8</v>
      </c>
      <c r="G42" s="206">
        <f>'Ayushman Arogya Mandir'!K65</f>
        <v>8</v>
      </c>
      <c r="H42" s="207">
        <f>F42/G42</f>
        <v>1</v>
      </c>
    </row>
    <row r="43" spans="2:8" x14ac:dyDescent="0.2">
      <c r="B43" s="210"/>
      <c r="C43" s="291" t="s">
        <v>2057</v>
      </c>
      <c r="D43" s="291"/>
      <c r="E43" s="291"/>
      <c r="F43" s="291"/>
      <c r="G43" s="291"/>
      <c r="H43" s="291"/>
    </row>
    <row r="44" spans="2:8" ht="29.25" customHeight="1" x14ac:dyDescent="0.2">
      <c r="B44" s="29" t="str">
        <f>'Ayushman Arogya Mandir'!B71</f>
        <v>Standard B1</v>
      </c>
      <c r="C44" s="293" t="s">
        <v>20</v>
      </c>
      <c r="D44" s="293"/>
      <c r="E44" s="293"/>
      <c r="F44" s="206">
        <f>'Ayushman Arogya Mandir'!J71</f>
        <v>30</v>
      </c>
      <c r="G44" s="206">
        <f>'Ayushman Arogya Mandir'!K71</f>
        <v>30</v>
      </c>
      <c r="H44" s="212">
        <f>F44/G44</f>
        <v>1</v>
      </c>
    </row>
    <row r="45" spans="2:8" ht="36.75" customHeight="1" x14ac:dyDescent="0.2">
      <c r="B45" s="29" t="str">
        <f>'Ayushman Arogya Mandir'!B87</f>
        <v>Standard B2</v>
      </c>
      <c r="C45" s="294" t="s">
        <v>41</v>
      </c>
      <c r="D45" s="294"/>
      <c r="E45" s="294"/>
      <c r="F45" s="206">
        <f>'Ayushman Arogya Mandir'!J87</f>
        <v>18</v>
      </c>
      <c r="G45" s="206">
        <f>'Ayushman Arogya Mandir'!K87</f>
        <v>18</v>
      </c>
      <c r="H45" s="212">
        <f t="shared" ref="H45:H48" si="0">F45/G45</f>
        <v>1</v>
      </c>
    </row>
    <row r="46" spans="2:8" ht="46.5" customHeight="1" x14ac:dyDescent="0.2">
      <c r="B46" s="29" t="str">
        <f>'Ayushman Arogya Mandir'!B97</f>
        <v>Standard B3</v>
      </c>
      <c r="C46" s="294" t="s">
        <v>60</v>
      </c>
      <c r="D46" s="294"/>
      <c r="E46" s="294"/>
      <c r="F46" s="206">
        <f>'Ayushman Arogya Mandir'!J97</f>
        <v>16</v>
      </c>
      <c r="G46" s="206">
        <f>'Ayushman Arogya Mandir'!K97</f>
        <v>16</v>
      </c>
      <c r="H46" s="212">
        <f t="shared" si="0"/>
        <v>1</v>
      </c>
    </row>
    <row r="47" spans="2:8" ht="30" customHeight="1" x14ac:dyDescent="0.2">
      <c r="B47" s="29" t="str">
        <f>'Ayushman Arogya Mandir'!B106</f>
        <v>Standard B4</v>
      </c>
      <c r="C47" s="292" t="s">
        <v>76</v>
      </c>
      <c r="D47" s="292"/>
      <c r="E47" s="292"/>
      <c r="F47" s="206">
        <f>'Ayushman Arogya Mandir'!J106</f>
        <v>12</v>
      </c>
      <c r="G47" s="206">
        <f>'Ayushman Arogya Mandir'!K106</f>
        <v>12</v>
      </c>
      <c r="H47" s="212">
        <f t="shared" si="0"/>
        <v>1</v>
      </c>
    </row>
    <row r="48" spans="2:8" ht="30" customHeight="1" x14ac:dyDescent="0.2">
      <c r="B48" s="29" t="str">
        <f>'Ayushman Arogya Mandir'!B113</f>
        <v>Standard B5</v>
      </c>
      <c r="C48" s="292" t="s">
        <v>1870</v>
      </c>
      <c r="D48" s="292"/>
      <c r="E48" s="292"/>
      <c r="F48" s="206">
        <f>'Ayushman Arogya Mandir'!J113</f>
        <v>10</v>
      </c>
      <c r="G48" s="206">
        <f>'Ayushman Arogya Mandir'!K113</f>
        <v>10</v>
      </c>
      <c r="H48" s="212">
        <f t="shared" si="0"/>
        <v>1</v>
      </c>
    </row>
    <row r="49" spans="2:8" x14ac:dyDescent="0.2">
      <c r="B49" s="210"/>
      <c r="C49" s="291" t="s">
        <v>2058</v>
      </c>
      <c r="D49" s="291"/>
      <c r="E49" s="291"/>
      <c r="F49" s="291"/>
      <c r="G49" s="291"/>
      <c r="H49" s="291"/>
    </row>
    <row r="50" spans="2:8" ht="49.5" customHeight="1" x14ac:dyDescent="0.2">
      <c r="B50" s="29" t="s">
        <v>102</v>
      </c>
      <c r="C50" s="294" t="s">
        <v>103</v>
      </c>
      <c r="D50" s="294"/>
      <c r="E50" s="294"/>
      <c r="F50" s="206">
        <f>'Ayushman Arogya Mandir'!J120</f>
        <v>34</v>
      </c>
      <c r="G50" s="206">
        <f>'Ayushman Arogya Mandir'!K120</f>
        <v>34</v>
      </c>
      <c r="H50" s="213">
        <f>F50/G50</f>
        <v>1</v>
      </c>
    </row>
    <row r="51" spans="2:8" ht="42.75" customHeight="1" x14ac:dyDescent="0.2">
      <c r="B51" s="29" t="s">
        <v>132</v>
      </c>
      <c r="C51" s="294" t="s">
        <v>133</v>
      </c>
      <c r="D51" s="294"/>
      <c r="E51" s="294"/>
      <c r="F51" s="206">
        <f>'Ayushman Arogya Mandir'!J138</f>
        <v>14</v>
      </c>
      <c r="G51" s="206">
        <f>'Ayushman Arogya Mandir'!K138</f>
        <v>14</v>
      </c>
      <c r="H51" s="213">
        <f t="shared" ref="H51:H54" si="1">F51/G51</f>
        <v>1</v>
      </c>
    </row>
    <row r="52" spans="2:8" ht="40.5" customHeight="1" x14ac:dyDescent="0.2">
      <c r="B52" s="29" t="s">
        <v>150</v>
      </c>
      <c r="C52" s="294" t="s">
        <v>151</v>
      </c>
      <c r="D52" s="294"/>
      <c r="E52" s="294"/>
      <c r="F52" s="206">
        <f>'Ayushman Arogya Mandir'!J146</f>
        <v>16</v>
      </c>
      <c r="G52" s="206">
        <f>'Ayushman Arogya Mandir'!K146</f>
        <v>16</v>
      </c>
      <c r="H52" s="213">
        <f t="shared" si="1"/>
        <v>1</v>
      </c>
    </row>
    <row r="53" spans="2:8" ht="38.25" customHeight="1" x14ac:dyDescent="0.2">
      <c r="B53" s="29" t="s">
        <v>169</v>
      </c>
      <c r="C53" s="292" t="s">
        <v>170</v>
      </c>
      <c r="D53" s="292"/>
      <c r="E53" s="292"/>
      <c r="F53" s="206">
        <f>'Ayushman Arogya Mandir'!J155</f>
        <v>74</v>
      </c>
      <c r="G53" s="206">
        <f>'Ayushman Arogya Mandir'!K155</f>
        <v>74</v>
      </c>
      <c r="H53" s="213">
        <f t="shared" si="1"/>
        <v>1</v>
      </c>
    </row>
    <row r="54" spans="2:8" ht="50.25" customHeight="1" x14ac:dyDescent="0.2">
      <c r="B54" s="29" t="s">
        <v>241</v>
      </c>
      <c r="C54" s="294" t="s">
        <v>242</v>
      </c>
      <c r="D54" s="294"/>
      <c r="E54" s="294"/>
      <c r="F54" s="206">
        <f>'Ayushman Arogya Mandir'!J193</f>
        <v>12</v>
      </c>
      <c r="G54" s="206">
        <f>'Ayushman Arogya Mandir'!K193</f>
        <v>12</v>
      </c>
      <c r="H54" s="213">
        <f t="shared" si="1"/>
        <v>1</v>
      </c>
    </row>
    <row r="55" spans="2:8" x14ac:dyDescent="0.2">
      <c r="B55" s="210"/>
      <c r="C55" s="291" t="s">
        <v>2059</v>
      </c>
      <c r="D55" s="291"/>
      <c r="E55" s="291"/>
      <c r="F55" s="291"/>
      <c r="G55" s="291"/>
      <c r="H55" s="291"/>
    </row>
    <row r="56" spans="2:8" ht="32.25" customHeight="1" x14ac:dyDescent="0.2">
      <c r="B56" s="29" t="s">
        <v>254</v>
      </c>
      <c r="C56" s="294" t="s">
        <v>255</v>
      </c>
      <c r="D56" s="294"/>
      <c r="E56" s="294"/>
      <c r="F56" s="206">
        <f>'Ayushman Arogya Mandir'!J201</f>
        <v>24</v>
      </c>
      <c r="G56" s="206">
        <f>'Ayushman Arogya Mandir'!K201</f>
        <v>24</v>
      </c>
      <c r="H56" s="213">
        <f>F56/G56</f>
        <v>1</v>
      </c>
    </row>
    <row r="57" spans="2:8" ht="34.5" customHeight="1" x14ac:dyDescent="0.2">
      <c r="B57" s="29" t="s">
        <v>282</v>
      </c>
      <c r="C57" s="294" t="s">
        <v>283</v>
      </c>
      <c r="D57" s="294"/>
      <c r="E57" s="294"/>
      <c r="F57" s="206">
        <f>'Ayushman Arogya Mandir'!J214</f>
        <v>28</v>
      </c>
      <c r="G57" s="206">
        <f>'Ayushman Arogya Mandir'!K214</f>
        <v>28</v>
      </c>
      <c r="H57" s="213">
        <f t="shared" ref="H57:H61" si="2">F57/G57</f>
        <v>1</v>
      </c>
    </row>
    <row r="58" spans="2:8" ht="41.25" customHeight="1" x14ac:dyDescent="0.2">
      <c r="B58" s="29" t="s">
        <v>307</v>
      </c>
      <c r="C58" s="294" t="s">
        <v>308</v>
      </c>
      <c r="D58" s="294"/>
      <c r="E58" s="294"/>
      <c r="F58" s="206">
        <f>'Ayushman Arogya Mandir'!J229</f>
        <v>32</v>
      </c>
      <c r="G58" s="206">
        <f>'Ayushman Arogya Mandir'!K229</f>
        <v>32</v>
      </c>
      <c r="H58" s="213">
        <f t="shared" si="2"/>
        <v>1</v>
      </c>
    </row>
    <row r="59" spans="2:8" ht="30.75" customHeight="1" x14ac:dyDescent="0.2">
      <c r="B59" s="29" t="s">
        <v>340</v>
      </c>
      <c r="C59" s="294" t="s">
        <v>341</v>
      </c>
      <c r="D59" s="294"/>
      <c r="E59" s="294"/>
      <c r="F59" s="206">
        <f>'Ayushman Arogya Mandir'!J246</f>
        <v>30</v>
      </c>
      <c r="G59" s="206">
        <f>'Ayushman Arogya Mandir'!K246</f>
        <v>30</v>
      </c>
      <c r="H59" s="213">
        <f t="shared" si="2"/>
        <v>1</v>
      </c>
    </row>
    <row r="60" spans="2:8" ht="40.5" customHeight="1" x14ac:dyDescent="0.2">
      <c r="B60" s="29" t="s">
        <v>1402</v>
      </c>
      <c r="C60" s="294" t="s">
        <v>1624</v>
      </c>
      <c r="D60" s="294"/>
      <c r="E60" s="294"/>
      <c r="F60" s="206">
        <f>'Ayushman Arogya Mandir'!J262</f>
        <v>54</v>
      </c>
      <c r="G60" s="206">
        <f>'Ayushman Arogya Mandir'!K262</f>
        <v>54</v>
      </c>
      <c r="H60" s="213">
        <f t="shared" si="2"/>
        <v>1</v>
      </c>
    </row>
    <row r="61" spans="2:8" ht="24.75" customHeight="1" x14ac:dyDescent="0.2">
      <c r="B61" s="29" t="s">
        <v>1450</v>
      </c>
      <c r="C61" s="292" t="s">
        <v>383</v>
      </c>
      <c r="D61" s="292"/>
      <c r="E61" s="292"/>
      <c r="F61" s="206">
        <f>'Ayushman Arogya Mandir'!J290</f>
        <v>8</v>
      </c>
      <c r="G61" s="206">
        <f>'Ayushman Arogya Mandir'!K290</f>
        <v>8</v>
      </c>
      <c r="H61" s="213">
        <f t="shared" si="2"/>
        <v>1</v>
      </c>
    </row>
    <row r="62" spans="2:8" x14ac:dyDescent="0.2">
      <c r="B62" s="210"/>
      <c r="C62" s="291" t="s">
        <v>2060</v>
      </c>
      <c r="D62" s="291"/>
      <c r="E62" s="291"/>
      <c r="F62" s="291"/>
      <c r="G62" s="291"/>
      <c r="H62" s="291"/>
    </row>
    <row r="63" spans="2:8" ht="28.5" customHeight="1" x14ac:dyDescent="0.2">
      <c r="B63" s="29" t="s">
        <v>395</v>
      </c>
      <c r="C63" s="294" t="s">
        <v>1637</v>
      </c>
      <c r="D63" s="294"/>
      <c r="E63" s="294"/>
      <c r="F63" s="206">
        <f>'Ayushman Arogya Mandir'!J296</f>
        <v>28</v>
      </c>
      <c r="G63" s="206">
        <f>'Ayushman Arogya Mandir'!K296</f>
        <v>28</v>
      </c>
      <c r="H63" s="213">
        <f>F63/G63</f>
        <v>1</v>
      </c>
    </row>
    <row r="64" spans="2:8" ht="27.75" customHeight="1" x14ac:dyDescent="0.2">
      <c r="B64" s="29" t="s">
        <v>419</v>
      </c>
      <c r="C64" s="294" t="s">
        <v>420</v>
      </c>
      <c r="D64" s="294"/>
      <c r="E64" s="294"/>
      <c r="F64" s="206">
        <f>'Ayushman Arogya Mandir'!J311</f>
        <v>14</v>
      </c>
      <c r="G64" s="206">
        <f>'Ayushman Arogya Mandir'!K311</f>
        <v>14</v>
      </c>
      <c r="H64" s="213">
        <f t="shared" ref="H64:H80" si="3">F64/G64</f>
        <v>1</v>
      </c>
    </row>
    <row r="65" spans="2:8" ht="24" customHeight="1" x14ac:dyDescent="0.2">
      <c r="B65" s="29" t="s">
        <v>435</v>
      </c>
      <c r="C65" s="294" t="s">
        <v>491</v>
      </c>
      <c r="D65" s="294"/>
      <c r="E65" s="294"/>
      <c r="F65" s="206">
        <f>'Ayushman Arogya Mandir'!J319</f>
        <v>8</v>
      </c>
      <c r="G65" s="206">
        <f>'Ayushman Arogya Mandir'!K319</f>
        <v>8</v>
      </c>
      <c r="H65" s="213">
        <f t="shared" si="3"/>
        <v>1</v>
      </c>
    </row>
    <row r="66" spans="2:8" ht="27.75" customHeight="1" x14ac:dyDescent="0.2">
      <c r="B66" s="29" t="s">
        <v>453</v>
      </c>
      <c r="C66" s="292" t="s">
        <v>436</v>
      </c>
      <c r="D66" s="292"/>
      <c r="E66" s="292"/>
      <c r="F66" s="206">
        <f>'Ayushman Arogya Mandir'!J324</f>
        <v>16</v>
      </c>
      <c r="G66" s="206">
        <f>'Ayushman Arogya Mandir'!K324</f>
        <v>16</v>
      </c>
      <c r="H66" s="213">
        <f t="shared" si="3"/>
        <v>1</v>
      </c>
    </row>
    <row r="67" spans="2:8" ht="34.5" customHeight="1" x14ac:dyDescent="0.2">
      <c r="B67" s="29" t="s">
        <v>469</v>
      </c>
      <c r="C67" s="294" t="s">
        <v>454</v>
      </c>
      <c r="D67" s="294"/>
      <c r="E67" s="294"/>
      <c r="F67" s="206">
        <f>'Ayushman Arogya Mandir'!J333</f>
        <v>18</v>
      </c>
      <c r="G67" s="206">
        <f>'Ayushman Arogya Mandir'!K333</f>
        <v>18</v>
      </c>
      <c r="H67" s="213">
        <f t="shared" si="3"/>
        <v>1</v>
      </c>
    </row>
    <row r="68" spans="2:8" ht="25.5" customHeight="1" x14ac:dyDescent="0.2">
      <c r="B68" s="29" t="s">
        <v>490</v>
      </c>
      <c r="C68" s="292" t="s">
        <v>470</v>
      </c>
      <c r="D68" s="292"/>
      <c r="E68" s="292"/>
      <c r="F68" s="206">
        <f>'Ayushman Arogya Mandir'!J343</f>
        <v>16</v>
      </c>
      <c r="G68" s="206">
        <f>'Ayushman Arogya Mandir'!K343</f>
        <v>16</v>
      </c>
      <c r="H68" s="213">
        <f t="shared" si="3"/>
        <v>1</v>
      </c>
    </row>
    <row r="69" spans="2:8" x14ac:dyDescent="0.2">
      <c r="B69" s="29" t="s">
        <v>501</v>
      </c>
      <c r="C69" s="292" t="s">
        <v>1361</v>
      </c>
      <c r="D69" s="292"/>
      <c r="E69" s="292"/>
      <c r="F69" s="206">
        <f>'Ayushman Arogya Mandir'!J352</f>
        <v>12</v>
      </c>
      <c r="G69" s="206">
        <f>'Ayushman Arogya Mandir'!K352</f>
        <v>12</v>
      </c>
      <c r="H69" s="213">
        <f t="shared" si="3"/>
        <v>1</v>
      </c>
    </row>
    <row r="70" spans="2:8" ht="27" customHeight="1" x14ac:dyDescent="0.2">
      <c r="B70" s="29" t="s">
        <v>515</v>
      </c>
      <c r="C70" s="294" t="s">
        <v>1362</v>
      </c>
      <c r="D70" s="294"/>
      <c r="E70" s="294"/>
      <c r="F70" s="206">
        <f>'Ayushman Arogya Mandir'!J359</f>
        <v>36</v>
      </c>
      <c r="G70" s="206">
        <f>'Ayushman Arogya Mandir'!K359</f>
        <v>36</v>
      </c>
      <c r="H70" s="213">
        <f t="shared" si="3"/>
        <v>1</v>
      </c>
    </row>
    <row r="71" spans="2:8" ht="27.75" customHeight="1" x14ac:dyDescent="0.2">
      <c r="B71" s="29" t="s">
        <v>566</v>
      </c>
      <c r="C71" s="294" t="s">
        <v>1363</v>
      </c>
      <c r="D71" s="294"/>
      <c r="E71" s="294"/>
      <c r="F71" s="206">
        <f>'Ayushman Arogya Mandir'!J378</f>
        <v>10</v>
      </c>
      <c r="G71" s="206">
        <f>'Ayushman Arogya Mandir'!K378</f>
        <v>10</v>
      </c>
      <c r="H71" s="213">
        <f t="shared" si="3"/>
        <v>1</v>
      </c>
    </row>
    <row r="72" spans="2:8" ht="35.25" customHeight="1" x14ac:dyDescent="0.2">
      <c r="B72" s="29" t="s">
        <v>624</v>
      </c>
      <c r="C72" s="294" t="s">
        <v>567</v>
      </c>
      <c r="D72" s="294"/>
      <c r="E72" s="294"/>
      <c r="F72" s="206">
        <f>'Ayushman Arogya Mandir'!J384</f>
        <v>48</v>
      </c>
      <c r="G72" s="206">
        <f>'Ayushman Arogya Mandir'!K384</f>
        <v>48</v>
      </c>
      <c r="H72" s="213">
        <f t="shared" si="3"/>
        <v>1</v>
      </c>
    </row>
    <row r="73" spans="2:8" ht="35.25" customHeight="1" x14ac:dyDescent="0.2">
      <c r="B73" s="29" t="s">
        <v>672</v>
      </c>
      <c r="C73" s="294" t="s">
        <v>625</v>
      </c>
      <c r="D73" s="294"/>
      <c r="E73" s="294"/>
      <c r="F73" s="206">
        <f>'Ayushman Arogya Mandir'!J409</f>
        <v>58</v>
      </c>
      <c r="G73" s="206">
        <f>'Ayushman Arogya Mandir'!K409</f>
        <v>58</v>
      </c>
      <c r="H73" s="213">
        <f t="shared" si="3"/>
        <v>1</v>
      </c>
    </row>
    <row r="74" spans="2:8" x14ac:dyDescent="0.2">
      <c r="B74" s="29" t="s">
        <v>698</v>
      </c>
      <c r="C74" s="292" t="s">
        <v>673</v>
      </c>
      <c r="D74" s="292"/>
      <c r="E74" s="292"/>
      <c r="F74" s="206">
        <f>'Ayushman Arogya Mandir'!J439</f>
        <v>22</v>
      </c>
      <c r="G74" s="206">
        <f>'Ayushman Arogya Mandir'!K439</f>
        <v>22</v>
      </c>
      <c r="H74" s="213">
        <f t="shared" si="3"/>
        <v>1</v>
      </c>
    </row>
    <row r="75" spans="2:8" ht="33" customHeight="1" x14ac:dyDescent="0.2">
      <c r="B75" s="29" t="s">
        <v>748</v>
      </c>
      <c r="C75" s="293" t="s">
        <v>699</v>
      </c>
      <c r="D75" s="293"/>
      <c r="E75" s="293"/>
      <c r="F75" s="206">
        <f>'Ayushman Arogya Mandir'!J451</f>
        <v>68</v>
      </c>
      <c r="G75" s="206">
        <f>'Ayushman Arogya Mandir'!K451</f>
        <v>68</v>
      </c>
      <c r="H75" s="213">
        <f t="shared" si="3"/>
        <v>1</v>
      </c>
    </row>
    <row r="76" spans="2:8" ht="33" customHeight="1" x14ac:dyDescent="0.2">
      <c r="B76" s="29" t="s">
        <v>778</v>
      </c>
      <c r="C76" s="293" t="s">
        <v>1850</v>
      </c>
      <c r="D76" s="293"/>
      <c r="E76" s="293"/>
      <c r="F76" s="206">
        <f>'Ayushman Arogya Mandir'!J486</f>
        <v>20</v>
      </c>
      <c r="G76" s="206">
        <f>'Ayushman Arogya Mandir'!K486</f>
        <v>20</v>
      </c>
      <c r="H76" s="213">
        <f t="shared" si="3"/>
        <v>1</v>
      </c>
    </row>
    <row r="77" spans="2:8" x14ac:dyDescent="0.2">
      <c r="B77" s="29" t="s">
        <v>785</v>
      </c>
      <c r="C77" s="294" t="s">
        <v>779</v>
      </c>
      <c r="D77" s="294"/>
      <c r="E77" s="294"/>
      <c r="F77" s="206">
        <f>'Ayushman Arogya Mandir'!J497</f>
        <v>4</v>
      </c>
      <c r="G77" s="206">
        <f>'Ayushman Arogya Mandir'!K497</f>
        <v>4</v>
      </c>
      <c r="H77" s="213">
        <f t="shared" si="3"/>
        <v>1</v>
      </c>
    </row>
    <row r="78" spans="2:8" ht="27" customHeight="1" x14ac:dyDescent="0.2">
      <c r="B78" s="29" t="s">
        <v>845</v>
      </c>
      <c r="C78" s="294" t="s">
        <v>1865</v>
      </c>
      <c r="D78" s="294"/>
      <c r="E78" s="294"/>
      <c r="F78" s="206">
        <f>'Ayushman Arogya Mandir'!J500</f>
        <v>50</v>
      </c>
      <c r="G78" s="206">
        <f>'Ayushman Arogya Mandir'!K500</f>
        <v>50</v>
      </c>
      <c r="H78" s="213">
        <f t="shared" si="3"/>
        <v>1</v>
      </c>
    </row>
    <row r="79" spans="2:8" x14ac:dyDescent="0.2">
      <c r="B79" s="29" t="s">
        <v>876</v>
      </c>
      <c r="C79" s="292" t="s">
        <v>846</v>
      </c>
      <c r="D79" s="292"/>
      <c r="E79" s="292"/>
      <c r="F79" s="206">
        <f>'Ayushman Arogya Mandir'!J526</f>
        <v>24</v>
      </c>
      <c r="G79" s="206">
        <f>'Ayushman Arogya Mandir'!K526</f>
        <v>24</v>
      </c>
      <c r="H79" s="213">
        <f t="shared" si="3"/>
        <v>1</v>
      </c>
    </row>
    <row r="80" spans="2:8" x14ac:dyDescent="0.2">
      <c r="B80" s="29" t="s">
        <v>1364</v>
      </c>
      <c r="C80" s="292" t="s">
        <v>877</v>
      </c>
      <c r="D80" s="292"/>
      <c r="E80" s="292"/>
      <c r="F80" s="206">
        <f>'Ayushman Arogya Mandir'!J539</f>
        <v>4</v>
      </c>
      <c r="G80" s="206">
        <f>'Ayushman Arogya Mandir'!K539</f>
        <v>4</v>
      </c>
      <c r="H80" s="213">
        <f t="shared" si="3"/>
        <v>1</v>
      </c>
    </row>
    <row r="81" spans="2:8" x14ac:dyDescent="0.2">
      <c r="B81" s="210"/>
      <c r="C81" s="291" t="s">
        <v>2061</v>
      </c>
      <c r="D81" s="291"/>
      <c r="E81" s="291"/>
      <c r="F81" s="291"/>
      <c r="G81" s="291"/>
      <c r="H81" s="291"/>
    </row>
    <row r="82" spans="2:8" x14ac:dyDescent="0.2">
      <c r="B82" s="29" t="s">
        <v>882</v>
      </c>
      <c r="C82" s="292" t="s">
        <v>883</v>
      </c>
      <c r="D82" s="292"/>
      <c r="E82" s="292"/>
      <c r="F82" s="206">
        <f>'Ayushman Arogya Mandir'!J543</f>
        <v>6</v>
      </c>
      <c r="G82" s="206">
        <f>'Ayushman Arogya Mandir'!K543</f>
        <v>6</v>
      </c>
      <c r="H82" s="213">
        <f>F82/G82</f>
        <v>1</v>
      </c>
    </row>
    <row r="83" spans="2:8" ht="30.75" customHeight="1" x14ac:dyDescent="0.2">
      <c r="B83" s="29" t="s">
        <v>891</v>
      </c>
      <c r="C83" s="294" t="s">
        <v>892</v>
      </c>
      <c r="D83" s="294"/>
      <c r="E83" s="294"/>
      <c r="F83" s="206">
        <f>'Ayushman Arogya Mandir'!J547</f>
        <v>8</v>
      </c>
      <c r="G83" s="206">
        <f>'Ayushman Arogya Mandir'!K547</f>
        <v>8</v>
      </c>
      <c r="H83" s="213">
        <f t="shared" ref="H83:H86" si="4">F83/G83</f>
        <v>1</v>
      </c>
    </row>
    <row r="84" spans="2:8" ht="27" customHeight="1" x14ac:dyDescent="0.2">
      <c r="B84" s="29" t="s">
        <v>901</v>
      </c>
      <c r="C84" s="294" t="s">
        <v>902</v>
      </c>
      <c r="D84" s="294"/>
      <c r="E84" s="294"/>
      <c r="F84" s="206">
        <f>'Ayushman Arogya Mandir'!J552</f>
        <v>6</v>
      </c>
      <c r="G84" s="206">
        <f>'Ayushman Arogya Mandir'!K552</f>
        <v>6</v>
      </c>
      <c r="H84" s="213">
        <f t="shared" si="4"/>
        <v>1</v>
      </c>
    </row>
    <row r="85" spans="2:8" ht="28.5" customHeight="1" x14ac:dyDescent="0.2">
      <c r="B85" s="29" t="s">
        <v>909</v>
      </c>
      <c r="C85" s="294" t="s">
        <v>1882</v>
      </c>
      <c r="D85" s="294"/>
      <c r="E85" s="294"/>
      <c r="F85" s="206">
        <f>'Ayushman Arogya Mandir'!J556</f>
        <v>12</v>
      </c>
      <c r="G85" s="206">
        <f>'Ayushman Arogya Mandir'!K556</f>
        <v>12</v>
      </c>
      <c r="H85" s="213">
        <f t="shared" si="4"/>
        <v>1</v>
      </c>
    </row>
    <row r="86" spans="2:8" ht="30.75" customHeight="1" x14ac:dyDescent="0.2">
      <c r="B86" s="29" t="s">
        <v>921</v>
      </c>
      <c r="C86" s="294" t="s">
        <v>922</v>
      </c>
      <c r="D86" s="294"/>
      <c r="E86" s="294"/>
      <c r="F86" s="206">
        <f>'Ayushman Arogya Mandir'!J563</f>
        <v>30</v>
      </c>
      <c r="G86" s="206">
        <f>'Ayushman Arogya Mandir'!K563</f>
        <v>30</v>
      </c>
      <c r="H86" s="213">
        <f t="shared" si="4"/>
        <v>1</v>
      </c>
    </row>
    <row r="87" spans="2:8" x14ac:dyDescent="0.2">
      <c r="B87" s="210"/>
      <c r="C87" s="291" t="s">
        <v>2062</v>
      </c>
      <c r="D87" s="291"/>
      <c r="E87" s="291"/>
      <c r="F87" s="291"/>
      <c r="G87" s="291"/>
      <c r="H87" s="291"/>
    </row>
    <row r="88" spans="2:8" ht="27.75" customHeight="1" x14ac:dyDescent="0.2">
      <c r="B88" s="29" t="s">
        <v>955</v>
      </c>
      <c r="C88" s="293" t="s">
        <v>956</v>
      </c>
      <c r="D88" s="293"/>
      <c r="E88" s="293"/>
      <c r="F88" s="206">
        <f>'Ayushman Arogya Mandir'!J580</f>
        <v>14</v>
      </c>
      <c r="G88" s="206">
        <f>'Ayushman Arogya Mandir'!K580</f>
        <v>14</v>
      </c>
      <c r="H88" s="213">
        <f>F88/G88</f>
        <v>1</v>
      </c>
    </row>
    <row r="89" spans="2:8" ht="22.5" customHeight="1" x14ac:dyDescent="0.2">
      <c r="B89" s="29" t="s">
        <v>967</v>
      </c>
      <c r="C89" s="294" t="s">
        <v>968</v>
      </c>
      <c r="D89" s="294"/>
      <c r="E89" s="294"/>
      <c r="F89" s="206">
        <f>'Ayushman Arogya Mandir'!J588</f>
        <v>6</v>
      </c>
      <c r="G89" s="206">
        <f>'Ayushman Arogya Mandir'!K588</f>
        <v>6</v>
      </c>
      <c r="H89" s="213">
        <f t="shared" ref="H89:H92" si="5">F89/G89</f>
        <v>1</v>
      </c>
    </row>
    <row r="90" spans="2:8" ht="29.25" customHeight="1" x14ac:dyDescent="0.2">
      <c r="B90" s="29" t="s">
        <v>975</v>
      </c>
      <c r="C90" s="294" t="s">
        <v>976</v>
      </c>
      <c r="D90" s="294"/>
      <c r="E90" s="294"/>
      <c r="F90" s="206">
        <f>'Ayushman Arogya Mandir'!J592</f>
        <v>30</v>
      </c>
      <c r="G90" s="206">
        <f>'Ayushman Arogya Mandir'!K592</f>
        <v>30</v>
      </c>
      <c r="H90" s="213">
        <f t="shared" si="5"/>
        <v>1</v>
      </c>
    </row>
    <row r="91" spans="2:8" ht="30.75" customHeight="1" x14ac:dyDescent="0.2">
      <c r="B91" s="29" t="s">
        <v>999</v>
      </c>
      <c r="C91" s="294" t="s">
        <v>1000</v>
      </c>
      <c r="D91" s="294"/>
      <c r="E91" s="294"/>
      <c r="F91" s="206">
        <f>'Ayushman Arogya Mandir'!J608</f>
        <v>16</v>
      </c>
      <c r="G91" s="206">
        <f>'Ayushman Arogya Mandir'!K608</f>
        <v>16</v>
      </c>
      <c r="H91" s="213">
        <f t="shared" si="5"/>
        <v>1</v>
      </c>
    </row>
    <row r="92" spans="2:8" ht="27.75" customHeight="1" x14ac:dyDescent="0.2">
      <c r="B92" s="29" t="s">
        <v>1019</v>
      </c>
      <c r="C92" s="294" t="s">
        <v>1020</v>
      </c>
      <c r="D92" s="294"/>
      <c r="E92" s="294"/>
      <c r="F92" s="206">
        <f>'Ayushman Arogya Mandir'!J617</f>
        <v>6</v>
      </c>
      <c r="G92" s="206">
        <f>'Ayushman Arogya Mandir'!K617</f>
        <v>6</v>
      </c>
      <c r="H92" s="213">
        <f t="shared" si="5"/>
        <v>1</v>
      </c>
    </row>
    <row r="93" spans="2:8" x14ac:dyDescent="0.2">
      <c r="B93" s="210"/>
      <c r="C93" s="291" t="s">
        <v>2063</v>
      </c>
      <c r="D93" s="291"/>
      <c r="E93" s="291"/>
      <c r="F93" s="291"/>
      <c r="G93" s="291"/>
      <c r="H93" s="291"/>
    </row>
    <row r="94" spans="2:8" x14ac:dyDescent="0.2">
      <c r="B94" s="29" t="s">
        <v>1028</v>
      </c>
      <c r="C94" s="292" t="s">
        <v>1029</v>
      </c>
      <c r="D94" s="292"/>
      <c r="E94" s="292"/>
      <c r="F94" s="206">
        <f>'Ayushman Arogya Mandir'!J622</f>
        <v>16</v>
      </c>
      <c r="G94" s="206">
        <f>'Ayushman Arogya Mandir'!K622</f>
        <v>16</v>
      </c>
      <c r="H94" s="213">
        <f>F94/G94</f>
        <v>1</v>
      </c>
    </row>
    <row r="95" spans="2:8" x14ac:dyDescent="0.2">
      <c r="B95" s="29" t="s">
        <v>1033</v>
      </c>
      <c r="C95" s="292" t="s">
        <v>1034</v>
      </c>
      <c r="D95" s="292"/>
      <c r="E95" s="292"/>
      <c r="F95" s="206">
        <f>'Ayushman Arogya Mandir'!J631</f>
        <v>14</v>
      </c>
      <c r="G95" s="206">
        <f>'Ayushman Arogya Mandir'!K631</f>
        <v>14</v>
      </c>
      <c r="H95" s="213">
        <f t="shared" ref="H95:H97" si="6">F95/G95</f>
        <v>1</v>
      </c>
    </row>
    <row r="96" spans="2:8" x14ac:dyDescent="0.2">
      <c r="B96" s="29" t="s">
        <v>1038</v>
      </c>
      <c r="C96" s="292" t="s">
        <v>1039</v>
      </c>
      <c r="D96" s="292"/>
      <c r="E96" s="292"/>
      <c r="F96" s="206">
        <f>'Ayushman Arogya Mandir'!J639</f>
        <v>20</v>
      </c>
      <c r="G96" s="206">
        <f>'Ayushman Arogya Mandir'!K639</f>
        <v>20</v>
      </c>
      <c r="H96" s="213">
        <f t="shared" si="6"/>
        <v>1</v>
      </c>
    </row>
    <row r="97" spans="2:8" x14ac:dyDescent="0.2">
      <c r="B97" s="29" t="s">
        <v>1043</v>
      </c>
      <c r="C97" s="292" t="s">
        <v>2031</v>
      </c>
      <c r="D97" s="292"/>
      <c r="E97" s="292"/>
      <c r="F97" s="206">
        <f>'Ayushman Arogya Mandir'!J650</f>
        <v>6</v>
      </c>
      <c r="G97" s="206">
        <f>'Ayushman Arogya Mandir'!K650</f>
        <v>6</v>
      </c>
      <c r="H97" s="213">
        <f t="shared" si="6"/>
        <v>1</v>
      </c>
    </row>
  </sheetData>
  <sheetProtection algorithmName="SHA-512" hashValue="sTbKPUoFWMs8cC/cNTX2vsB5TI3tAX7v2X8KLAm91gZGRZj7519cpOniBLuPO0X6ojOMfdZKqKWU9gKR/+fSPg==" saltValue="SG/XaJ9KBfKSJyT0W31FXg==" spinCount="100000" sheet="1" objects="1" scenarios="1"/>
  <protectedRanges>
    <protectedRange sqref="A8:XFD10" name="Range1"/>
  </protectedRanges>
  <mergeCells count="83">
    <mergeCell ref="C94:E94"/>
    <mergeCell ref="C95:E95"/>
    <mergeCell ref="C96:E96"/>
    <mergeCell ref="C97:E97"/>
    <mergeCell ref="C55:H55"/>
    <mergeCell ref="C62:H62"/>
    <mergeCell ref="C81:H81"/>
    <mergeCell ref="C87:H87"/>
    <mergeCell ref="C93:H93"/>
    <mergeCell ref="C88:E88"/>
    <mergeCell ref="C89:E89"/>
    <mergeCell ref="C90:E90"/>
    <mergeCell ref="C91:E91"/>
    <mergeCell ref="C92:E92"/>
    <mergeCell ref="C85:E85"/>
    <mergeCell ref="C71:E71"/>
    <mergeCell ref="C74:E74"/>
    <mergeCell ref="C75:E75"/>
    <mergeCell ref="C76:E76"/>
    <mergeCell ref="C77:E77"/>
    <mergeCell ref="C78:E78"/>
    <mergeCell ref="C86:E86"/>
    <mergeCell ref="C79:E79"/>
    <mergeCell ref="C80:E80"/>
    <mergeCell ref="C82:E82"/>
    <mergeCell ref="C83:E83"/>
    <mergeCell ref="C84:E84"/>
    <mergeCell ref="C72:E72"/>
    <mergeCell ref="C73:E73"/>
    <mergeCell ref="C64:E64"/>
    <mergeCell ref="C65:E65"/>
    <mergeCell ref="C66:E66"/>
    <mergeCell ref="C67:E67"/>
    <mergeCell ref="C68:E68"/>
    <mergeCell ref="C69:E69"/>
    <mergeCell ref="C70:E70"/>
    <mergeCell ref="C58:E58"/>
    <mergeCell ref="C59:E59"/>
    <mergeCell ref="C60:E60"/>
    <mergeCell ref="C61:E61"/>
    <mergeCell ref="C63:E63"/>
    <mergeCell ref="C52:E52"/>
    <mergeCell ref="C53:E53"/>
    <mergeCell ref="C54:E54"/>
    <mergeCell ref="C56:E56"/>
    <mergeCell ref="C57:E57"/>
    <mergeCell ref="C46:E46"/>
    <mergeCell ref="C47:E47"/>
    <mergeCell ref="C48:E48"/>
    <mergeCell ref="C50:E50"/>
    <mergeCell ref="C51:E51"/>
    <mergeCell ref="C49:H49"/>
    <mergeCell ref="C39:E39"/>
    <mergeCell ref="C41:E41"/>
    <mergeCell ref="C42:E42"/>
    <mergeCell ref="C44:E44"/>
    <mergeCell ref="C45:E45"/>
    <mergeCell ref="C40:H40"/>
    <mergeCell ref="C43:H43"/>
    <mergeCell ref="B29:B35"/>
    <mergeCell ref="D34:E34"/>
    <mergeCell ref="D35:E35"/>
    <mergeCell ref="G30:H30"/>
    <mergeCell ref="G31:H31"/>
    <mergeCell ref="G32:H32"/>
    <mergeCell ref="G33:H33"/>
    <mergeCell ref="G34:H34"/>
    <mergeCell ref="G35:H35"/>
    <mergeCell ref="C29:H29"/>
    <mergeCell ref="D30:E30"/>
    <mergeCell ref="D31:E31"/>
    <mergeCell ref="D32:E32"/>
    <mergeCell ref="D33:E33"/>
    <mergeCell ref="E25:F26"/>
    <mergeCell ref="C22:H22"/>
    <mergeCell ref="E10:F10"/>
    <mergeCell ref="B6:G6"/>
    <mergeCell ref="B7:G7"/>
    <mergeCell ref="C11:G11"/>
    <mergeCell ref="E8:F8"/>
    <mergeCell ref="E9:F9"/>
    <mergeCell ref="B22:B26"/>
    <mergeCell ref="E23:F2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dimension ref="A6:R691"/>
  <sheetViews>
    <sheetView tabSelected="1" topLeftCell="B81" zoomScaleNormal="60" workbookViewId="0">
      <selection activeCell="F10" sqref="F10"/>
    </sheetView>
  </sheetViews>
  <sheetFormatPr baseColWidth="10" defaultColWidth="8.83203125" defaultRowHeight="16" x14ac:dyDescent="0.2"/>
  <cols>
    <col min="1" max="1" width="12.83203125" hidden="1" customWidth="1"/>
    <col min="2" max="2" width="19.1640625" style="79" customWidth="1"/>
    <col min="3" max="3" width="54.6640625" style="22" hidden="1" customWidth="1"/>
    <col min="4" max="4" width="42.6640625" style="22" customWidth="1"/>
    <col min="5" max="5" width="36.83203125" style="6" customWidth="1"/>
    <col min="6" max="6" width="44" style="6" customWidth="1"/>
    <col min="7" max="7" width="15.33203125" style="165" customWidth="1"/>
    <col min="8" max="8" width="17.6640625" style="192" customWidth="1"/>
    <col min="9" max="9" width="29.5" customWidth="1"/>
    <col min="10" max="10" width="11" style="214" customWidth="1"/>
    <col min="11" max="12" width="8.83203125" style="214"/>
    <col min="14" max="14" width="15.6640625" customWidth="1"/>
  </cols>
  <sheetData>
    <row r="6" spans="1:18" ht="30.75" customHeight="1" x14ac:dyDescent="0.2">
      <c r="B6" s="321" t="s">
        <v>1055</v>
      </c>
      <c r="C6" s="322"/>
      <c r="D6" s="322"/>
      <c r="E6" s="322"/>
      <c r="F6" s="322"/>
      <c r="G6" s="322"/>
      <c r="H6" s="322"/>
      <c r="I6" s="323"/>
      <c r="O6" s="214">
        <v>2</v>
      </c>
      <c r="P6" s="214">
        <v>1</v>
      </c>
      <c r="Q6" s="214">
        <v>0</v>
      </c>
      <c r="R6" s="214" t="s">
        <v>2065</v>
      </c>
    </row>
    <row r="7" spans="1:18" ht="33" customHeight="1" x14ac:dyDescent="0.2">
      <c r="B7" s="324" t="s">
        <v>2339</v>
      </c>
      <c r="C7" s="325"/>
      <c r="D7" s="325"/>
      <c r="E7" s="325"/>
      <c r="F7" s="325"/>
      <c r="G7" s="325"/>
      <c r="H7" s="325"/>
      <c r="I7" s="326"/>
    </row>
    <row r="8" spans="1:18" ht="47" customHeight="1" x14ac:dyDescent="0.2">
      <c r="B8" s="188"/>
      <c r="C8" s="188"/>
      <c r="D8" s="191" t="s">
        <v>2206</v>
      </c>
      <c r="E8" s="239"/>
      <c r="F8" s="191" t="s">
        <v>2016</v>
      </c>
      <c r="G8" s="310"/>
      <c r="H8" s="310"/>
      <c r="I8" s="239"/>
    </row>
    <row r="9" spans="1:18" ht="33" customHeight="1" x14ac:dyDescent="0.2">
      <c r="B9" s="188"/>
      <c r="C9" s="188"/>
      <c r="D9" s="191" t="s">
        <v>2017</v>
      </c>
      <c r="E9" s="239"/>
      <c r="F9" s="191" t="s">
        <v>2042</v>
      </c>
      <c r="G9" s="310"/>
      <c r="H9" s="310"/>
      <c r="I9" s="239"/>
    </row>
    <row r="10" spans="1:18" ht="62.25" customHeight="1" x14ac:dyDescent="0.2">
      <c r="B10" s="188"/>
      <c r="C10" s="188"/>
      <c r="D10" s="191" t="s">
        <v>2045</v>
      </c>
      <c r="E10" s="239"/>
      <c r="F10" s="191" t="s">
        <v>2018</v>
      </c>
      <c r="G10" s="310"/>
      <c r="H10" s="310"/>
      <c r="I10" s="239"/>
    </row>
    <row r="11" spans="1:18" ht="33" customHeight="1" x14ac:dyDescent="0.2">
      <c r="B11" s="202"/>
      <c r="C11" s="203"/>
      <c r="D11" s="203"/>
      <c r="E11" s="203"/>
      <c r="F11" s="203"/>
      <c r="G11" s="203"/>
      <c r="H11" s="204"/>
      <c r="I11" s="205"/>
    </row>
    <row r="12" spans="1:18" ht="34" x14ac:dyDescent="0.2">
      <c r="A12" s="147" t="s">
        <v>2015</v>
      </c>
      <c r="B12" s="3" t="s">
        <v>0</v>
      </c>
      <c r="C12" s="2" t="s">
        <v>1</v>
      </c>
      <c r="D12" s="2" t="s">
        <v>1753</v>
      </c>
      <c r="E12" s="2" t="s">
        <v>1343</v>
      </c>
      <c r="F12" s="80" t="s">
        <v>4</v>
      </c>
      <c r="G12" s="2" t="s">
        <v>1057</v>
      </c>
      <c r="H12" s="193" t="s">
        <v>1058</v>
      </c>
      <c r="I12" s="2" t="s">
        <v>1344</v>
      </c>
    </row>
    <row r="13" spans="1:18" ht="23.25" customHeight="1" x14ac:dyDescent="0.2">
      <c r="A13" t="s">
        <v>2005</v>
      </c>
      <c r="B13" s="3"/>
      <c r="C13" s="155"/>
      <c r="D13" s="295" t="s">
        <v>6</v>
      </c>
      <c r="E13" s="296"/>
      <c r="F13" s="296"/>
      <c r="G13" s="296"/>
      <c r="H13" s="296"/>
      <c r="I13" s="297"/>
      <c r="J13" s="214">
        <f>J14+J65</f>
        <v>108</v>
      </c>
      <c r="K13" s="214">
        <f>K14+K65</f>
        <v>108</v>
      </c>
      <c r="L13" s="220"/>
    </row>
    <row r="14" spans="1:18" ht="41.25" customHeight="1" x14ac:dyDescent="0.2">
      <c r="A14" t="s">
        <v>2005</v>
      </c>
      <c r="B14" s="3" t="s">
        <v>7</v>
      </c>
      <c r="C14" s="301" t="s">
        <v>8</v>
      </c>
      <c r="D14" s="302"/>
      <c r="E14" s="302"/>
      <c r="F14" s="302"/>
      <c r="G14" s="302"/>
      <c r="H14" s="302"/>
      <c r="I14" s="303"/>
      <c r="J14" s="215">
        <f>SUM(H15:H64)</f>
        <v>100</v>
      </c>
      <c r="K14" s="214">
        <f>COUNT(H15:H64)*2</f>
        <v>100</v>
      </c>
    </row>
    <row r="15" spans="1:18" ht="85.5" customHeight="1" x14ac:dyDescent="0.2">
      <c r="A15" t="s">
        <v>2005</v>
      </c>
      <c r="B15" s="3" t="s">
        <v>1201</v>
      </c>
      <c r="C15" s="113"/>
      <c r="D15" s="14" t="s">
        <v>1190</v>
      </c>
      <c r="E15" s="5" t="s">
        <v>1778</v>
      </c>
      <c r="F15" s="5" t="s">
        <v>2069</v>
      </c>
      <c r="G15" s="167" t="s">
        <v>1775</v>
      </c>
      <c r="H15" s="240">
        <v>2</v>
      </c>
      <c r="I15" s="241"/>
      <c r="J15" s="216">
        <f>SUM(H15:H18)</f>
        <v>8</v>
      </c>
      <c r="K15" s="214">
        <f>COUNT(H15:H18)*2</f>
        <v>8</v>
      </c>
    </row>
    <row r="16" spans="1:18" ht="58.5" customHeight="1" collapsed="1" x14ac:dyDescent="0.2">
      <c r="A16" t="s">
        <v>2005</v>
      </c>
      <c r="B16" s="3"/>
      <c r="C16" s="113"/>
      <c r="D16" s="29"/>
      <c r="E16" s="14" t="s">
        <v>2070</v>
      </c>
      <c r="F16" s="19" t="s">
        <v>2071</v>
      </c>
      <c r="G16" s="167" t="s">
        <v>1772</v>
      </c>
      <c r="H16" s="240">
        <v>2</v>
      </c>
      <c r="I16" s="241"/>
    </row>
    <row r="17" spans="1:11" ht="55.5" customHeight="1" x14ac:dyDescent="0.2">
      <c r="A17" s="147" t="s">
        <v>90</v>
      </c>
      <c r="B17" s="3"/>
      <c r="C17" s="113"/>
      <c r="D17" s="29"/>
      <c r="E17" s="5" t="s">
        <v>1508</v>
      </c>
      <c r="F17" s="5" t="s">
        <v>2072</v>
      </c>
      <c r="G17" s="167" t="s">
        <v>1772</v>
      </c>
      <c r="H17" s="240">
        <v>2</v>
      </c>
      <c r="I17" s="242" t="s">
        <v>2331</v>
      </c>
    </row>
    <row r="18" spans="1:11" ht="41.25" customHeight="1" x14ac:dyDescent="0.2">
      <c r="A18" s="147" t="s">
        <v>90</v>
      </c>
      <c r="B18" s="3"/>
      <c r="C18" s="113"/>
      <c r="D18" s="29"/>
      <c r="E18" s="5" t="s">
        <v>1509</v>
      </c>
      <c r="F18" s="5" t="s">
        <v>1510</v>
      </c>
      <c r="G18" s="167" t="s">
        <v>1772</v>
      </c>
      <c r="H18" s="240">
        <v>2</v>
      </c>
      <c r="I18" s="242" t="s">
        <v>2331</v>
      </c>
    </row>
    <row r="19" spans="1:11" ht="95.25" customHeight="1" x14ac:dyDescent="0.2">
      <c r="A19" t="s">
        <v>2005</v>
      </c>
      <c r="B19" s="3" t="s">
        <v>1202</v>
      </c>
      <c r="C19" s="113"/>
      <c r="D19" s="14" t="s">
        <v>1191</v>
      </c>
      <c r="E19" s="5" t="s">
        <v>2073</v>
      </c>
      <c r="F19" s="5" t="s">
        <v>2074</v>
      </c>
      <c r="G19" s="167" t="s">
        <v>1772</v>
      </c>
      <c r="H19" s="240">
        <v>2</v>
      </c>
      <c r="I19" s="241"/>
      <c r="J19" s="214">
        <f>SUM(H19:H21)</f>
        <v>6</v>
      </c>
      <c r="K19" s="214">
        <f>COUNT(H19:H21)*2</f>
        <v>6</v>
      </c>
    </row>
    <row r="20" spans="1:11" ht="62.25" customHeight="1" x14ac:dyDescent="0.2">
      <c r="A20" t="s">
        <v>2005</v>
      </c>
      <c r="B20" s="3"/>
      <c r="C20" s="113"/>
      <c r="D20" s="29"/>
      <c r="E20" s="5" t="s">
        <v>1511</v>
      </c>
      <c r="F20" s="5" t="s">
        <v>2075</v>
      </c>
      <c r="G20" s="167" t="s">
        <v>1772</v>
      </c>
      <c r="H20" s="240">
        <v>2</v>
      </c>
      <c r="I20" s="241"/>
    </row>
    <row r="21" spans="1:11" ht="41.25" customHeight="1" x14ac:dyDescent="0.2">
      <c r="A21" s="147" t="s">
        <v>90</v>
      </c>
      <c r="B21" s="3"/>
      <c r="C21" s="113"/>
      <c r="D21" s="29"/>
      <c r="E21" s="5" t="s">
        <v>1115</v>
      </c>
      <c r="F21" s="5" t="s">
        <v>1512</v>
      </c>
      <c r="G21" s="167" t="s">
        <v>1772</v>
      </c>
      <c r="H21" s="240">
        <v>2</v>
      </c>
      <c r="I21" s="242" t="s">
        <v>2331</v>
      </c>
    </row>
    <row r="22" spans="1:11" ht="76.5" customHeight="1" x14ac:dyDescent="0.2">
      <c r="A22" s="147" t="s">
        <v>2005</v>
      </c>
      <c r="B22" s="3" t="s">
        <v>1204</v>
      </c>
      <c r="C22" s="113"/>
      <c r="D22" s="14" t="s">
        <v>1193</v>
      </c>
      <c r="E22" s="5" t="s">
        <v>1117</v>
      </c>
      <c r="F22" s="5" t="s">
        <v>2076</v>
      </c>
      <c r="G22" s="167" t="s">
        <v>1772</v>
      </c>
      <c r="H22" s="240">
        <v>2</v>
      </c>
      <c r="I22" s="241"/>
      <c r="J22" s="214">
        <f>SUM(H22:H23)</f>
        <v>4</v>
      </c>
      <c r="K22" s="214">
        <f>COUNT(H22:H23)*2</f>
        <v>4</v>
      </c>
    </row>
    <row r="23" spans="1:11" ht="82.5" customHeight="1" x14ac:dyDescent="0.2">
      <c r="A23" s="147" t="s">
        <v>2005</v>
      </c>
      <c r="B23" s="3"/>
      <c r="C23" s="113"/>
      <c r="D23" s="29"/>
      <c r="E23" s="5" t="s">
        <v>1513</v>
      </c>
      <c r="F23" s="5" t="s">
        <v>1514</v>
      </c>
      <c r="G23" s="167" t="s">
        <v>1774</v>
      </c>
      <c r="H23" s="240">
        <v>2</v>
      </c>
      <c r="I23" s="241"/>
    </row>
    <row r="24" spans="1:11" ht="69.75" customHeight="1" x14ac:dyDescent="0.2">
      <c r="A24" s="147" t="s">
        <v>2005</v>
      </c>
      <c r="B24" s="3" t="s">
        <v>1205</v>
      </c>
      <c r="C24" s="113"/>
      <c r="D24" s="14" t="s">
        <v>1192</v>
      </c>
      <c r="E24" s="5" t="s">
        <v>1121</v>
      </c>
      <c r="F24" s="5" t="s">
        <v>1777</v>
      </c>
      <c r="G24" s="167" t="s">
        <v>1772</v>
      </c>
      <c r="H24" s="240">
        <v>2</v>
      </c>
      <c r="I24" s="241"/>
      <c r="J24" s="214">
        <f>SUM(H24:H26)</f>
        <v>6</v>
      </c>
      <c r="K24" s="214">
        <f>COUNT(H24:H26)*2</f>
        <v>6</v>
      </c>
    </row>
    <row r="25" spans="1:11" ht="118.5" customHeight="1" x14ac:dyDescent="0.2">
      <c r="A25" s="147" t="s">
        <v>2005</v>
      </c>
      <c r="B25" s="3"/>
      <c r="C25" s="113"/>
      <c r="D25" s="14"/>
      <c r="E25" s="12" t="s">
        <v>1941</v>
      </c>
      <c r="F25" s="12" t="s">
        <v>1962</v>
      </c>
      <c r="G25" s="167" t="s">
        <v>1980</v>
      </c>
      <c r="H25" s="240">
        <v>2</v>
      </c>
      <c r="I25" s="241"/>
    </row>
    <row r="26" spans="1:11" ht="104.25" customHeight="1" x14ac:dyDescent="0.2">
      <c r="A26" s="147" t="s">
        <v>2005</v>
      </c>
      <c r="B26" s="3"/>
      <c r="C26" s="113"/>
      <c r="D26" s="29"/>
      <c r="E26" s="14" t="s">
        <v>1942</v>
      </c>
      <c r="F26" s="14" t="s">
        <v>1779</v>
      </c>
      <c r="G26" s="167" t="s">
        <v>1772</v>
      </c>
      <c r="H26" s="240">
        <v>2</v>
      </c>
      <c r="I26" s="241"/>
    </row>
    <row r="27" spans="1:11" ht="81" customHeight="1" x14ac:dyDescent="0.2">
      <c r="A27" s="147" t="s">
        <v>2005</v>
      </c>
      <c r="B27" s="3" t="s">
        <v>1206</v>
      </c>
      <c r="C27" s="113"/>
      <c r="D27" s="52" t="s">
        <v>14</v>
      </c>
      <c r="E27" s="5" t="s">
        <v>1126</v>
      </c>
      <c r="F27" s="14" t="s">
        <v>15</v>
      </c>
      <c r="G27" s="167" t="s">
        <v>1772</v>
      </c>
      <c r="H27" s="240">
        <v>2</v>
      </c>
      <c r="I27" s="241"/>
      <c r="J27" s="214">
        <f>SUM(H27:H38)</f>
        <v>24</v>
      </c>
      <c r="K27" s="214">
        <f>COUNT(H27:H38)*2</f>
        <v>24</v>
      </c>
    </row>
    <row r="28" spans="1:11" ht="88.5" customHeight="1" x14ac:dyDescent="0.2">
      <c r="A28" s="147" t="s">
        <v>2005</v>
      </c>
      <c r="B28" s="3"/>
      <c r="C28" s="113"/>
      <c r="D28" s="29"/>
      <c r="E28" s="4" t="s">
        <v>1515</v>
      </c>
      <c r="F28" s="5" t="s">
        <v>1781</v>
      </c>
      <c r="G28" s="167" t="s">
        <v>1772</v>
      </c>
      <c r="H28" s="240">
        <v>2</v>
      </c>
      <c r="I28" s="241"/>
    </row>
    <row r="29" spans="1:11" ht="75.75" customHeight="1" x14ac:dyDescent="0.2">
      <c r="A29" s="147" t="s">
        <v>2005</v>
      </c>
      <c r="B29" s="3"/>
      <c r="D29" s="29"/>
      <c r="E29" s="5" t="s">
        <v>2077</v>
      </c>
      <c r="F29" s="14" t="s">
        <v>1963</v>
      </c>
      <c r="G29" s="167" t="s">
        <v>1981</v>
      </c>
      <c r="H29" s="240">
        <v>2</v>
      </c>
      <c r="I29" s="241"/>
    </row>
    <row r="30" spans="1:11" ht="62.25" customHeight="1" x14ac:dyDescent="0.2">
      <c r="A30" s="147" t="s">
        <v>2005</v>
      </c>
      <c r="B30" s="3"/>
      <c r="C30" s="113"/>
      <c r="D30" s="29"/>
      <c r="E30" s="4" t="s">
        <v>2078</v>
      </c>
      <c r="F30" s="5" t="s">
        <v>1780</v>
      </c>
      <c r="G30" s="167" t="s">
        <v>1772</v>
      </c>
      <c r="H30" s="240">
        <v>2</v>
      </c>
      <c r="I30" s="241"/>
    </row>
    <row r="31" spans="1:11" ht="58.5" customHeight="1" x14ac:dyDescent="0.2">
      <c r="A31" s="147" t="s">
        <v>2005</v>
      </c>
      <c r="B31" s="3"/>
      <c r="C31" s="113"/>
      <c r="D31" s="29"/>
      <c r="E31" s="5" t="s">
        <v>1785</v>
      </c>
      <c r="F31" s="14" t="s">
        <v>1963</v>
      </c>
      <c r="G31" s="167" t="s">
        <v>1979</v>
      </c>
      <c r="H31" s="240">
        <v>2</v>
      </c>
      <c r="I31" s="241"/>
    </row>
    <row r="32" spans="1:11" ht="58.5" customHeight="1" x14ac:dyDescent="0.2">
      <c r="A32" s="147" t="s">
        <v>2005</v>
      </c>
      <c r="B32" s="3"/>
      <c r="C32" s="113"/>
      <c r="D32" s="29"/>
      <c r="E32" s="4" t="s">
        <v>1516</v>
      </c>
      <c r="F32" s="5" t="s">
        <v>1782</v>
      </c>
      <c r="G32" s="167" t="s">
        <v>1772</v>
      </c>
      <c r="H32" s="240">
        <v>2</v>
      </c>
      <c r="I32" s="241"/>
    </row>
    <row r="33" spans="1:11" ht="63.75" customHeight="1" x14ac:dyDescent="0.2">
      <c r="A33" s="147" t="s">
        <v>2005</v>
      </c>
      <c r="B33" s="3"/>
      <c r="C33" s="113"/>
      <c r="D33" s="29"/>
      <c r="E33" s="5" t="s">
        <v>1136</v>
      </c>
      <c r="F33" s="14" t="s">
        <v>1517</v>
      </c>
      <c r="G33" s="167" t="s">
        <v>1979</v>
      </c>
      <c r="H33" s="240">
        <v>2</v>
      </c>
      <c r="I33" s="275"/>
    </row>
    <row r="34" spans="1:11" ht="41.25" customHeight="1" x14ac:dyDescent="0.2">
      <c r="A34" s="147" t="s">
        <v>2005</v>
      </c>
      <c r="B34" s="3"/>
      <c r="C34" s="113"/>
      <c r="D34" s="29"/>
      <c r="E34" s="4" t="s">
        <v>1138</v>
      </c>
      <c r="F34" s="10" t="s">
        <v>1139</v>
      </c>
      <c r="G34" s="167" t="s">
        <v>1772</v>
      </c>
      <c r="H34" s="240">
        <v>2</v>
      </c>
      <c r="I34" s="241"/>
    </row>
    <row r="35" spans="1:11" ht="41.25" customHeight="1" x14ac:dyDescent="0.2">
      <c r="A35" s="147" t="s">
        <v>90</v>
      </c>
      <c r="B35" s="3"/>
      <c r="C35" s="113"/>
      <c r="D35" s="29"/>
      <c r="E35" s="4" t="s">
        <v>1140</v>
      </c>
      <c r="F35" s="5" t="s">
        <v>1141</v>
      </c>
      <c r="G35" s="167" t="s">
        <v>1772</v>
      </c>
      <c r="H35" s="240">
        <v>2</v>
      </c>
      <c r="I35" s="242" t="s">
        <v>2331</v>
      </c>
    </row>
    <row r="36" spans="1:11" ht="60" customHeight="1" x14ac:dyDescent="0.2">
      <c r="A36" s="147" t="s">
        <v>2005</v>
      </c>
      <c r="B36" s="3"/>
      <c r="C36" s="113"/>
      <c r="D36" s="29"/>
      <c r="E36" s="5" t="s">
        <v>1786</v>
      </c>
      <c r="F36" s="14" t="s">
        <v>1964</v>
      </c>
      <c r="G36" s="167" t="s">
        <v>1979</v>
      </c>
      <c r="H36" s="240">
        <v>2</v>
      </c>
      <c r="I36" s="241"/>
    </row>
    <row r="37" spans="1:11" ht="41.25" customHeight="1" x14ac:dyDescent="0.2">
      <c r="A37" s="147" t="s">
        <v>2005</v>
      </c>
      <c r="B37" s="3"/>
      <c r="C37" s="113"/>
      <c r="D37" s="29"/>
      <c r="E37" s="4" t="s">
        <v>1518</v>
      </c>
      <c r="F37" s="5" t="s">
        <v>1783</v>
      </c>
      <c r="G37" s="167" t="s">
        <v>1787</v>
      </c>
      <c r="H37" s="240">
        <v>2</v>
      </c>
      <c r="I37" s="241"/>
    </row>
    <row r="38" spans="1:11" ht="41.25" customHeight="1" x14ac:dyDescent="0.2">
      <c r="A38" s="147" t="s">
        <v>2005</v>
      </c>
      <c r="B38" s="3"/>
      <c r="C38" s="113"/>
      <c r="D38" s="29"/>
      <c r="E38" s="5" t="s">
        <v>16</v>
      </c>
      <c r="F38" s="5" t="s">
        <v>1146</v>
      </c>
      <c r="G38" s="167" t="s">
        <v>1772</v>
      </c>
      <c r="H38" s="240">
        <v>2</v>
      </c>
      <c r="I38" s="241"/>
    </row>
    <row r="39" spans="1:11" ht="69.75" customHeight="1" x14ac:dyDescent="0.2">
      <c r="A39" s="147" t="s">
        <v>2005</v>
      </c>
      <c r="B39" s="3" t="s">
        <v>1207</v>
      </c>
      <c r="C39" s="113"/>
      <c r="D39" s="14" t="s">
        <v>1194</v>
      </c>
      <c r="E39" s="4" t="s">
        <v>1519</v>
      </c>
      <c r="F39" s="4" t="s">
        <v>1520</v>
      </c>
      <c r="G39" s="167" t="s">
        <v>1772</v>
      </c>
      <c r="H39" s="240">
        <v>2</v>
      </c>
      <c r="I39" s="241"/>
      <c r="J39" s="214">
        <f>SUM(H39:H40)</f>
        <v>4</v>
      </c>
      <c r="K39" s="214">
        <f>COUNT(H39:H40)*2</f>
        <v>4</v>
      </c>
    </row>
    <row r="40" spans="1:11" ht="70.5" customHeight="1" x14ac:dyDescent="0.2">
      <c r="A40" s="147" t="s">
        <v>2005</v>
      </c>
      <c r="B40" s="3"/>
      <c r="C40" s="113"/>
      <c r="D40" s="14"/>
      <c r="E40" s="4" t="s">
        <v>1784</v>
      </c>
      <c r="F40" s="4" t="s">
        <v>1943</v>
      </c>
      <c r="G40" s="167" t="s">
        <v>1979</v>
      </c>
      <c r="H40" s="240">
        <v>2</v>
      </c>
      <c r="I40" s="241"/>
    </row>
    <row r="41" spans="1:11" ht="113.25" customHeight="1" x14ac:dyDescent="0.2">
      <c r="A41" s="147" t="s">
        <v>2006</v>
      </c>
      <c r="B41" s="3" t="s">
        <v>1208</v>
      </c>
      <c r="D41" s="52" t="s">
        <v>17</v>
      </c>
      <c r="E41" s="4" t="s">
        <v>1151</v>
      </c>
      <c r="F41" s="5" t="s">
        <v>1944</v>
      </c>
      <c r="G41" s="167" t="s">
        <v>1776</v>
      </c>
      <c r="H41" s="240">
        <v>2</v>
      </c>
      <c r="I41" s="241"/>
      <c r="J41" s="214">
        <f>SUM(H41:H48)</f>
        <v>16</v>
      </c>
      <c r="K41" s="214">
        <f>COUNT(H41:H48)*2</f>
        <v>16</v>
      </c>
    </row>
    <row r="42" spans="1:11" ht="70.5" customHeight="1" x14ac:dyDescent="0.2">
      <c r="A42" s="147" t="s">
        <v>2006</v>
      </c>
      <c r="B42" s="3"/>
      <c r="C42" s="113"/>
      <c r="D42" s="29"/>
      <c r="E42" s="4" t="s">
        <v>1153</v>
      </c>
      <c r="F42" s="5" t="s">
        <v>1945</v>
      </c>
      <c r="G42" s="167" t="s">
        <v>1776</v>
      </c>
      <c r="H42" s="240">
        <v>2</v>
      </c>
      <c r="I42" s="241"/>
    </row>
    <row r="43" spans="1:11" ht="70.5" customHeight="1" x14ac:dyDescent="0.2">
      <c r="A43" s="147" t="s">
        <v>2006</v>
      </c>
      <c r="B43" s="3"/>
      <c r="C43" s="113"/>
      <c r="D43" s="29"/>
      <c r="E43" s="4" t="s">
        <v>1960</v>
      </c>
      <c r="F43" s="5" t="s">
        <v>1944</v>
      </c>
      <c r="G43" s="167" t="s">
        <v>1776</v>
      </c>
      <c r="H43" s="240">
        <v>2</v>
      </c>
      <c r="I43" s="241"/>
    </row>
    <row r="44" spans="1:11" ht="66.75" customHeight="1" x14ac:dyDescent="0.2">
      <c r="A44" s="147" t="s">
        <v>2006</v>
      </c>
      <c r="B44" s="3"/>
      <c r="C44" s="113"/>
      <c r="D44" s="29"/>
      <c r="E44" s="5" t="s">
        <v>1154</v>
      </c>
      <c r="F44" s="5" t="s">
        <v>1789</v>
      </c>
      <c r="G44" s="167" t="s">
        <v>1772</v>
      </c>
      <c r="H44" s="240">
        <v>2</v>
      </c>
      <c r="I44" s="241"/>
    </row>
    <row r="45" spans="1:11" ht="59.25" customHeight="1" x14ac:dyDescent="0.2">
      <c r="A45" s="147" t="s">
        <v>2006</v>
      </c>
      <c r="B45" s="3"/>
      <c r="C45" s="113"/>
      <c r="D45" s="29"/>
      <c r="E45" s="5" t="s">
        <v>1156</v>
      </c>
      <c r="F45" s="5" t="s">
        <v>1788</v>
      </c>
      <c r="G45" s="167" t="s">
        <v>1776</v>
      </c>
      <c r="H45" s="240">
        <v>2</v>
      </c>
      <c r="I45" s="241"/>
    </row>
    <row r="46" spans="1:11" ht="85.5" customHeight="1" x14ac:dyDescent="0.2">
      <c r="A46" s="147" t="s">
        <v>2006</v>
      </c>
      <c r="B46" s="3"/>
      <c r="C46" s="113"/>
      <c r="D46" s="29"/>
      <c r="E46" s="5" t="s">
        <v>1158</v>
      </c>
      <c r="F46" s="5" t="s">
        <v>1790</v>
      </c>
      <c r="G46" s="167" t="s">
        <v>1772</v>
      </c>
      <c r="H46" s="240">
        <v>2</v>
      </c>
      <c r="I46" s="241"/>
    </row>
    <row r="47" spans="1:11" ht="93" customHeight="1" x14ac:dyDescent="0.2">
      <c r="A47" s="147" t="s">
        <v>2006</v>
      </c>
      <c r="B47" s="3"/>
      <c r="C47" s="113"/>
      <c r="D47" s="29"/>
      <c r="E47" s="5" t="s">
        <v>1521</v>
      </c>
      <c r="F47" s="5" t="s">
        <v>1791</v>
      </c>
      <c r="G47" s="167" t="s">
        <v>1982</v>
      </c>
      <c r="H47" s="240">
        <v>2</v>
      </c>
      <c r="I47" s="241"/>
    </row>
    <row r="48" spans="1:11" ht="63.75" customHeight="1" x14ac:dyDescent="0.2">
      <c r="A48" s="147" t="s">
        <v>2006</v>
      </c>
      <c r="B48" s="3"/>
      <c r="C48" s="113"/>
      <c r="D48" s="29"/>
      <c r="E48" s="5" t="s">
        <v>1162</v>
      </c>
      <c r="F48" s="19" t="s">
        <v>1522</v>
      </c>
      <c r="G48" s="167" t="s">
        <v>1979</v>
      </c>
      <c r="H48" s="240">
        <v>2</v>
      </c>
      <c r="I48" s="241"/>
    </row>
    <row r="49" spans="1:11" ht="114.75" customHeight="1" x14ac:dyDescent="0.2">
      <c r="A49" s="147" t="s">
        <v>2007</v>
      </c>
      <c r="B49" s="3" t="s">
        <v>1209</v>
      </c>
      <c r="C49" s="4"/>
      <c r="D49" s="52" t="s">
        <v>1439</v>
      </c>
      <c r="E49" s="4" t="s">
        <v>1523</v>
      </c>
      <c r="F49" s="4" t="s">
        <v>1524</v>
      </c>
      <c r="G49" s="167" t="s">
        <v>1772</v>
      </c>
      <c r="H49" s="240">
        <v>2</v>
      </c>
      <c r="I49" s="241"/>
      <c r="J49" s="214">
        <f>SUM(H49:H50)</f>
        <v>4</v>
      </c>
      <c r="K49" s="214">
        <f>COUNT(H49:H50)*2</f>
        <v>4</v>
      </c>
    </row>
    <row r="50" spans="1:11" ht="60" customHeight="1" x14ac:dyDescent="0.2">
      <c r="A50" s="147" t="s">
        <v>2007</v>
      </c>
      <c r="B50" s="3"/>
      <c r="D50" s="52"/>
      <c r="E50" s="5" t="s">
        <v>1431</v>
      </c>
      <c r="F50" s="19" t="s">
        <v>2079</v>
      </c>
      <c r="G50" s="167" t="s">
        <v>1774</v>
      </c>
      <c r="H50" s="240">
        <v>2</v>
      </c>
      <c r="I50" s="241"/>
    </row>
    <row r="51" spans="1:11" ht="123.75" customHeight="1" x14ac:dyDescent="0.2">
      <c r="A51" s="147" t="s">
        <v>2008</v>
      </c>
      <c r="B51" s="3" t="s">
        <v>1210</v>
      </c>
      <c r="D51" s="52" t="s">
        <v>1440</v>
      </c>
      <c r="E51" s="5" t="s">
        <v>1166</v>
      </c>
      <c r="F51" s="49" t="s">
        <v>1792</v>
      </c>
      <c r="G51" s="167" t="s">
        <v>1772</v>
      </c>
      <c r="H51" s="240">
        <v>2</v>
      </c>
      <c r="I51" s="241"/>
      <c r="J51" s="214">
        <f>SUM(H51:H52)</f>
        <v>4</v>
      </c>
      <c r="K51" s="214">
        <f>COUNT(H51:H52)*2</f>
        <v>4</v>
      </c>
    </row>
    <row r="52" spans="1:11" ht="92.25" customHeight="1" x14ac:dyDescent="0.2">
      <c r="A52" s="147" t="s">
        <v>2008</v>
      </c>
      <c r="B52" s="3"/>
      <c r="C52" s="4"/>
      <c r="D52" s="29"/>
      <c r="E52" s="25" t="s">
        <v>1432</v>
      </c>
      <c r="F52" s="27" t="s">
        <v>1525</v>
      </c>
      <c r="G52" s="167" t="s">
        <v>1979</v>
      </c>
      <c r="H52" s="240">
        <v>2</v>
      </c>
      <c r="I52" s="241"/>
    </row>
    <row r="53" spans="1:11" ht="72.75" customHeight="1" x14ac:dyDescent="0.2">
      <c r="A53" s="147" t="s">
        <v>2009</v>
      </c>
      <c r="B53" s="3" t="s">
        <v>1211</v>
      </c>
      <c r="C53" s="4"/>
      <c r="D53" s="4" t="s">
        <v>10</v>
      </c>
      <c r="E53" s="25" t="s">
        <v>1526</v>
      </c>
      <c r="F53" s="25" t="s">
        <v>1527</v>
      </c>
      <c r="G53" s="167" t="s">
        <v>1772</v>
      </c>
      <c r="H53" s="240">
        <v>2</v>
      </c>
      <c r="I53" s="241"/>
      <c r="J53" s="214">
        <f>SUM(H53:H55)</f>
        <v>6</v>
      </c>
      <c r="K53" s="214">
        <f>COUNT(H53:H55)*2</f>
        <v>6</v>
      </c>
    </row>
    <row r="54" spans="1:11" ht="74.25" customHeight="1" x14ac:dyDescent="0.2">
      <c r="A54" s="147" t="s">
        <v>2009</v>
      </c>
      <c r="B54" s="3"/>
      <c r="C54" s="4"/>
      <c r="D54" s="4"/>
      <c r="E54" s="25" t="s">
        <v>1528</v>
      </c>
      <c r="F54" s="27" t="s">
        <v>2080</v>
      </c>
      <c r="G54" s="167" t="s">
        <v>1787</v>
      </c>
      <c r="H54" s="240">
        <v>2</v>
      </c>
      <c r="I54" s="241"/>
    </row>
    <row r="55" spans="1:11" ht="66" customHeight="1" x14ac:dyDescent="0.2">
      <c r="A55" s="147" t="s">
        <v>2009</v>
      </c>
      <c r="B55" s="3"/>
      <c r="C55" s="4"/>
      <c r="D55" s="29"/>
      <c r="E55" s="25" t="s">
        <v>1426</v>
      </c>
      <c r="F55" s="31" t="s">
        <v>1529</v>
      </c>
      <c r="G55" s="167" t="s">
        <v>1979</v>
      </c>
      <c r="H55" s="240">
        <v>2</v>
      </c>
      <c r="I55" s="241"/>
    </row>
    <row r="56" spans="1:11" ht="155.25" customHeight="1" x14ac:dyDescent="0.2">
      <c r="A56" s="147" t="s">
        <v>2014</v>
      </c>
      <c r="B56" s="3" t="s">
        <v>1212</v>
      </c>
      <c r="C56" s="113"/>
      <c r="D56" s="14" t="s">
        <v>1530</v>
      </c>
      <c r="E56" s="14" t="s">
        <v>1174</v>
      </c>
      <c r="F56" s="156" t="s">
        <v>1531</v>
      </c>
      <c r="G56" s="167" t="s">
        <v>1772</v>
      </c>
      <c r="H56" s="240">
        <v>2</v>
      </c>
      <c r="I56" s="241"/>
      <c r="J56" s="214">
        <f>SUM(H56:H57)</f>
        <v>4</v>
      </c>
      <c r="K56" s="214">
        <f>COUNT(H56:H57)*2</f>
        <v>4</v>
      </c>
    </row>
    <row r="57" spans="1:11" ht="122.25" customHeight="1" x14ac:dyDescent="0.2">
      <c r="A57" s="147" t="s">
        <v>2011</v>
      </c>
      <c r="B57" s="3"/>
      <c r="C57" s="113"/>
      <c r="D57" s="29"/>
      <c r="E57" s="14" t="s">
        <v>1532</v>
      </c>
      <c r="F57" s="52" t="s">
        <v>2081</v>
      </c>
      <c r="G57" s="167" t="s">
        <v>1772</v>
      </c>
      <c r="H57" s="240">
        <v>2</v>
      </c>
      <c r="I57" s="243"/>
      <c r="J57" s="217"/>
    </row>
    <row r="58" spans="1:11" ht="165" customHeight="1" x14ac:dyDescent="0.2">
      <c r="A58" s="147" t="s">
        <v>2012</v>
      </c>
      <c r="B58" s="3" t="s">
        <v>1213</v>
      </c>
      <c r="D58" s="52" t="s">
        <v>1965</v>
      </c>
      <c r="E58" s="114" t="s">
        <v>1178</v>
      </c>
      <c r="F58" s="5" t="s">
        <v>1533</v>
      </c>
      <c r="G58" s="167" t="s">
        <v>1772</v>
      </c>
      <c r="H58" s="240">
        <v>2</v>
      </c>
      <c r="I58" s="241"/>
      <c r="J58" s="214">
        <f>SUM(H58)</f>
        <v>2</v>
      </c>
      <c r="K58" s="214">
        <f>COUNT(H58)*2</f>
        <v>2</v>
      </c>
    </row>
    <row r="59" spans="1:11" ht="81" customHeight="1" x14ac:dyDescent="0.2">
      <c r="A59" s="147" t="s">
        <v>2013</v>
      </c>
      <c r="B59" s="3" t="s">
        <v>1214</v>
      </c>
      <c r="C59" s="113"/>
      <c r="D59" s="14" t="s">
        <v>1196</v>
      </c>
      <c r="E59" s="14" t="s">
        <v>1180</v>
      </c>
      <c r="F59" s="14" t="s">
        <v>1181</v>
      </c>
      <c r="G59" s="167" t="s">
        <v>1772</v>
      </c>
      <c r="H59" s="240">
        <v>2</v>
      </c>
      <c r="I59" s="241"/>
      <c r="J59" s="214">
        <f>SUM(H59:H60)</f>
        <v>4</v>
      </c>
      <c r="K59" s="214">
        <f>COUNT(H59:H60)*2</f>
        <v>4</v>
      </c>
    </row>
    <row r="60" spans="1:11" ht="71.25" customHeight="1" x14ac:dyDescent="0.2">
      <c r="A60" s="147" t="s">
        <v>2013</v>
      </c>
      <c r="B60" s="3"/>
      <c r="C60" s="113"/>
      <c r="D60" s="29"/>
      <c r="E60" s="5" t="s">
        <v>1182</v>
      </c>
      <c r="F60" s="14" t="s">
        <v>1534</v>
      </c>
      <c r="G60" s="167" t="s">
        <v>1979</v>
      </c>
      <c r="H60" s="240">
        <v>2</v>
      </c>
      <c r="I60" s="241"/>
    </row>
    <row r="61" spans="1:11" ht="105.75" customHeight="1" x14ac:dyDescent="0.2">
      <c r="A61" t="s">
        <v>2005</v>
      </c>
      <c r="B61" s="3" t="s">
        <v>1441</v>
      </c>
      <c r="D61" s="23" t="s">
        <v>1463</v>
      </c>
      <c r="E61" s="49" t="s">
        <v>2207</v>
      </c>
      <c r="F61" s="49" t="s">
        <v>1464</v>
      </c>
      <c r="G61" s="167" t="s">
        <v>1983</v>
      </c>
      <c r="H61" s="240">
        <v>2</v>
      </c>
      <c r="I61" s="241"/>
      <c r="J61" s="214">
        <f>SUM(H61:H64)</f>
        <v>8</v>
      </c>
      <c r="K61" s="214">
        <f>COUNT(H61:H64)*2</f>
        <v>8</v>
      </c>
    </row>
    <row r="62" spans="1:11" ht="52.5" customHeight="1" x14ac:dyDescent="0.2">
      <c r="A62" s="147" t="s">
        <v>2005</v>
      </c>
      <c r="B62" s="3"/>
      <c r="D62" s="23"/>
      <c r="E62" s="31" t="s">
        <v>1379</v>
      </c>
      <c r="F62" s="31" t="s">
        <v>1189</v>
      </c>
      <c r="G62" s="167" t="s">
        <v>1979</v>
      </c>
      <c r="H62" s="240">
        <v>2</v>
      </c>
      <c r="I62" s="241"/>
    </row>
    <row r="63" spans="1:11" ht="52.5" customHeight="1" x14ac:dyDescent="0.2">
      <c r="A63" s="147" t="s">
        <v>2005</v>
      </c>
      <c r="B63" s="3"/>
      <c r="D63" s="23"/>
      <c r="E63" s="31" t="s">
        <v>1380</v>
      </c>
      <c r="F63" s="14" t="s">
        <v>2332</v>
      </c>
      <c r="G63" s="167" t="s">
        <v>1772</v>
      </c>
      <c r="H63" s="240">
        <v>2</v>
      </c>
      <c r="I63" s="241"/>
    </row>
    <row r="64" spans="1:11" ht="128.25" customHeight="1" x14ac:dyDescent="0.2">
      <c r="A64" s="147" t="s">
        <v>2005</v>
      </c>
      <c r="B64" s="3"/>
      <c r="D64" s="23"/>
      <c r="E64" s="4" t="s">
        <v>1946</v>
      </c>
      <c r="F64" s="4" t="s">
        <v>1966</v>
      </c>
      <c r="G64" s="165" t="s">
        <v>1980</v>
      </c>
      <c r="H64" s="240">
        <v>2</v>
      </c>
      <c r="I64" s="241"/>
    </row>
    <row r="65" spans="1:12" ht="41.25" customHeight="1" x14ac:dyDescent="0.2">
      <c r="A65" s="147" t="s">
        <v>2005</v>
      </c>
      <c r="B65" s="3" t="s">
        <v>11</v>
      </c>
      <c r="C65" s="327" t="s">
        <v>1198</v>
      </c>
      <c r="D65" s="328"/>
      <c r="E65" s="328"/>
      <c r="F65" s="328"/>
      <c r="G65" s="328"/>
      <c r="H65" s="328"/>
      <c r="I65" s="329"/>
      <c r="J65" s="214">
        <f>SUM(H66:H69)</f>
        <v>8</v>
      </c>
      <c r="K65" s="214">
        <f>COUNT(H66:H69)*2</f>
        <v>8</v>
      </c>
    </row>
    <row r="66" spans="1:12" ht="161.25" customHeight="1" x14ac:dyDescent="0.2">
      <c r="A66" s="147" t="s">
        <v>2005</v>
      </c>
      <c r="B66" s="3" t="s">
        <v>1215</v>
      </c>
      <c r="C66" s="113"/>
      <c r="D66" s="14" t="s">
        <v>1199</v>
      </c>
      <c r="E66" s="14" t="s">
        <v>1184</v>
      </c>
      <c r="F66" s="14" t="s">
        <v>1793</v>
      </c>
      <c r="G66" s="174" t="s">
        <v>1978</v>
      </c>
      <c r="H66" s="240">
        <v>2</v>
      </c>
      <c r="I66" s="241"/>
      <c r="J66" s="214">
        <f>SUM(H66:H67)</f>
        <v>4</v>
      </c>
      <c r="K66" s="214">
        <f>COUNT(H66:H67)*2</f>
        <v>4</v>
      </c>
    </row>
    <row r="67" spans="1:12" ht="41.25" customHeight="1" x14ac:dyDescent="0.2">
      <c r="A67" s="147" t="s">
        <v>2005</v>
      </c>
      <c r="B67" s="3"/>
      <c r="C67" s="113"/>
      <c r="D67" s="29"/>
      <c r="E67" s="14" t="s">
        <v>1377</v>
      </c>
      <c r="F67" s="14" t="s">
        <v>1381</v>
      </c>
      <c r="G67" s="174" t="s">
        <v>1772</v>
      </c>
      <c r="H67" s="240">
        <v>2</v>
      </c>
      <c r="I67" s="241"/>
    </row>
    <row r="68" spans="1:12" ht="51.75" customHeight="1" x14ac:dyDescent="0.2">
      <c r="A68" s="147" t="s">
        <v>2005</v>
      </c>
      <c r="B68" s="3" t="s">
        <v>1216</v>
      </c>
      <c r="D68" s="52" t="s">
        <v>1535</v>
      </c>
      <c r="E68" s="5" t="s">
        <v>2334</v>
      </c>
      <c r="F68" s="14" t="s">
        <v>1381</v>
      </c>
      <c r="G68" s="174" t="s">
        <v>1772</v>
      </c>
      <c r="H68" s="240">
        <v>2</v>
      </c>
      <c r="I68" s="241"/>
      <c r="J68" s="214">
        <f>SUM(H68:H69)</f>
        <v>4</v>
      </c>
      <c r="K68" s="214">
        <f>COUNT(H68:H69)*2</f>
        <v>4</v>
      </c>
    </row>
    <row r="69" spans="1:12" ht="41.25" customHeight="1" x14ac:dyDescent="0.2">
      <c r="A69" s="147" t="s">
        <v>2005</v>
      </c>
      <c r="B69" s="55"/>
      <c r="D69" s="52"/>
      <c r="E69" s="5" t="s">
        <v>1345</v>
      </c>
      <c r="F69" s="14" t="s">
        <v>1187</v>
      </c>
      <c r="G69" s="174" t="s">
        <v>1772</v>
      </c>
      <c r="H69" s="240">
        <v>2</v>
      </c>
      <c r="I69" s="241"/>
    </row>
    <row r="70" spans="1:12" ht="15.75" customHeight="1" x14ac:dyDescent="0.2">
      <c r="A70" s="147" t="s">
        <v>2005</v>
      </c>
      <c r="B70" s="3"/>
      <c r="C70" s="155"/>
      <c r="D70" s="295" t="s">
        <v>19</v>
      </c>
      <c r="E70" s="296"/>
      <c r="F70" s="296"/>
      <c r="G70" s="296"/>
      <c r="H70" s="296"/>
      <c r="I70" s="297"/>
      <c r="J70" s="214">
        <f>J71+J87+J97+J106+J113</f>
        <v>86</v>
      </c>
      <c r="K70" s="214">
        <f>K71+K87+K97+K106+K113</f>
        <v>86</v>
      </c>
      <c r="L70" s="220">
        <f>J70/K70</f>
        <v>1</v>
      </c>
    </row>
    <row r="71" spans="1:12" ht="32.25" customHeight="1" x14ac:dyDescent="0.2">
      <c r="A71" s="147" t="s">
        <v>2005</v>
      </c>
      <c r="B71" s="3" t="s">
        <v>1059</v>
      </c>
      <c r="C71" s="301" t="s">
        <v>20</v>
      </c>
      <c r="D71" s="302"/>
      <c r="E71" s="302"/>
      <c r="F71" s="302"/>
      <c r="G71" s="302"/>
      <c r="H71" s="302"/>
      <c r="I71" s="303"/>
      <c r="J71" s="214">
        <f>SUM(H72:H86)</f>
        <v>30</v>
      </c>
      <c r="K71" s="214">
        <f>COUNT(H72:H86)*2</f>
        <v>30</v>
      </c>
    </row>
    <row r="72" spans="1:12" ht="69.75" customHeight="1" x14ac:dyDescent="0.2">
      <c r="A72" s="147" t="s">
        <v>2005</v>
      </c>
      <c r="B72" s="3" t="s">
        <v>1222</v>
      </c>
      <c r="C72" s="4"/>
      <c r="D72" s="17" t="s">
        <v>21</v>
      </c>
      <c r="E72" s="123" t="s">
        <v>1536</v>
      </c>
      <c r="F72" s="73" t="s">
        <v>2208</v>
      </c>
      <c r="G72" s="170" t="s">
        <v>1794</v>
      </c>
      <c r="H72" s="244">
        <v>2</v>
      </c>
      <c r="I72" s="245"/>
      <c r="J72" s="214">
        <f>SUM(H72:H79)</f>
        <v>16</v>
      </c>
      <c r="K72" s="214">
        <f>COUNT(H72:H79)*2</f>
        <v>16</v>
      </c>
    </row>
    <row r="73" spans="1:12" ht="224" x14ac:dyDescent="0.2">
      <c r="A73" s="147" t="s">
        <v>2005</v>
      </c>
      <c r="B73" s="3"/>
      <c r="C73" s="4"/>
      <c r="D73" s="17"/>
      <c r="E73" s="274" t="s">
        <v>2209</v>
      </c>
      <c r="F73" s="30" t="s">
        <v>2327</v>
      </c>
      <c r="G73" s="170" t="s">
        <v>1794</v>
      </c>
      <c r="H73" s="244">
        <v>2</v>
      </c>
      <c r="I73" s="245"/>
    </row>
    <row r="74" spans="1:12" ht="160" x14ac:dyDescent="0.2">
      <c r="A74" s="147"/>
      <c r="B74" s="3"/>
      <c r="C74" s="4"/>
      <c r="D74" s="17"/>
      <c r="E74" s="274" t="s">
        <v>2328</v>
      </c>
      <c r="F74" s="30" t="s">
        <v>2329</v>
      </c>
      <c r="G74" s="170" t="s">
        <v>1794</v>
      </c>
      <c r="H74" s="244">
        <v>2</v>
      </c>
      <c r="I74" s="245"/>
    </row>
    <row r="75" spans="1:12" ht="112" x14ac:dyDescent="0.2">
      <c r="A75" s="147" t="s">
        <v>2005</v>
      </c>
      <c r="B75" s="3"/>
      <c r="C75" s="4"/>
      <c r="D75" s="17"/>
      <c r="E75" s="123" t="s">
        <v>1471</v>
      </c>
      <c r="F75" s="73" t="s">
        <v>1537</v>
      </c>
      <c r="G75" s="170" t="s">
        <v>1794</v>
      </c>
      <c r="H75" s="244">
        <v>2</v>
      </c>
      <c r="I75" s="245"/>
    </row>
    <row r="76" spans="1:12" ht="32" x14ac:dyDescent="0.2">
      <c r="A76" s="147" t="s">
        <v>2005</v>
      </c>
      <c r="B76" s="3"/>
      <c r="C76" s="4"/>
      <c r="D76" s="17"/>
      <c r="E76" s="27" t="s">
        <v>2210</v>
      </c>
      <c r="F76" s="76" t="s">
        <v>2082</v>
      </c>
      <c r="G76" s="170" t="s">
        <v>1794</v>
      </c>
      <c r="H76" s="244">
        <v>2</v>
      </c>
      <c r="I76" s="245"/>
    </row>
    <row r="77" spans="1:12" x14ac:dyDescent="0.2">
      <c r="A77" s="147" t="s">
        <v>2005</v>
      </c>
      <c r="B77" s="3"/>
      <c r="C77" s="4"/>
      <c r="D77" s="4"/>
      <c r="E77" s="27" t="s">
        <v>1883</v>
      </c>
      <c r="F77" s="30" t="s">
        <v>1884</v>
      </c>
      <c r="G77" s="170" t="s">
        <v>1812</v>
      </c>
      <c r="H77" s="244">
        <v>2</v>
      </c>
      <c r="I77" s="245"/>
    </row>
    <row r="78" spans="1:12" ht="32" x14ac:dyDescent="0.2">
      <c r="A78" s="147" t="s">
        <v>2005</v>
      </c>
      <c r="B78" s="3"/>
      <c r="C78" s="4"/>
      <c r="D78" s="4"/>
      <c r="E78" s="31" t="s">
        <v>1795</v>
      </c>
      <c r="F78" s="88" t="s">
        <v>29</v>
      </c>
      <c r="G78" s="170" t="s">
        <v>1794</v>
      </c>
      <c r="H78" s="244">
        <v>2</v>
      </c>
      <c r="I78" s="246"/>
    </row>
    <row r="79" spans="1:12" ht="42.75" customHeight="1" x14ac:dyDescent="0.2">
      <c r="A79" s="147" t="s">
        <v>2005</v>
      </c>
      <c r="B79" s="3"/>
      <c r="C79" s="17"/>
      <c r="D79" s="4"/>
      <c r="E79" s="49" t="s">
        <v>1387</v>
      </c>
      <c r="F79" s="49" t="s">
        <v>2211</v>
      </c>
      <c r="G79" s="170" t="s">
        <v>1794</v>
      </c>
      <c r="H79" s="244">
        <v>2</v>
      </c>
      <c r="I79" s="245"/>
    </row>
    <row r="80" spans="1:12" ht="114.75" customHeight="1" x14ac:dyDescent="0.2">
      <c r="A80" s="147" t="s">
        <v>2005</v>
      </c>
      <c r="B80" s="3" t="s">
        <v>1223</v>
      </c>
      <c r="C80" s="4"/>
      <c r="D80" s="4" t="s">
        <v>30</v>
      </c>
      <c r="E80" s="25" t="s">
        <v>31</v>
      </c>
      <c r="F80" s="73" t="s">
        <v>2212</v>
      </c>
      <c r="G80" s="170" t="s">
        <v>1794</v>
      </c>
      <c r="H80" s="244">
        <v>2</v>
      </c>
      <c r="I80" s="247"/>
      <c r="J80" s="214">
        <f>SUM(H80:H82)</f>
        <v>6</v>
      </c>
      <c r="K80" s="214">
        <f>COUNT(H80:H82)*2</f>
        <v>6</v>
      </c>
    </row>
    <row r="81" spans="1:11" ht="171" customHeight="1" x14ac:dyDescent="0.2">
      <c r="A81" s="147" t="s">
        <v>2005</v>
      </c>
      <c r="B81" s="3"/>
      <c r="C81" s="4"/>
      <c r="D81" s="4"/>
      <c r="E81" s="4" t="s">
        <v>2214</v>
      </c>
      <c r="F81" s="4" t="s">
        <v>2213</v>
      </c>
      <c r="G81" s="165" t="s">
        <v>1984</v>
      </c>
      <c r="H81" s="244">
        <v>2</v>
      </c>
      <c r="I81" s="248"/>
    </row>
    <row r="82" spans="1:11" ht="117.75" customHeight="1" x14ac:dyDescent="0.2">
      <c r="A82" s="147" t="s">
        <v>2005</v>
      </c>
      <c r="B82" s="3"/>
      <c r="C82" s="4"/>
      <c r="D82" s="4"/>
      <c r="E82" s="25" t="s">
        <v>1538</v>
      </c>
      <c r="F82" s="85" t="s">
        <v>2083</v>
      </c>
      <c r="G82" s="170" t="s">
        <v>1979</v>
      </c>
      <c r="H82" s="244">
        <v>2</v>
      </c>
      <c r="I82" s="248"/>
    </row>
    <row r="83" spans="1:11" ht="63" customHeight="1" x14ac:dyDescent="0.2">
      <c r="A83" s="147" t="s">
        <v>2005</v>
      </c>
      <c r="B83" s="3" t="s">
        <v>1224</v>
      </c>
      <c r="C83" s="4"/>
      <c r="D83" s="4" t="s">
        <v>1866</v>
      </c>
      <c r="E83" s="5" t="s">
        <v>36</v>
      </c>
      <c r="F83" s="81" t="s">
        <v>1947</v>
      </c>
      <c r="G83" s="170" t="s">
        <v>1985</v>
      </c>
      <c r="H83" s="244">
        <v>2</v>
      </c>
      <c r="I83" s="245"/>
      <c r="J83" s="214">
        <f>SUM(H83:H86)</f>
        <v>8</v>
      </c>
      <c r="K83" s="214">
        <f>COUNT(H83:H86)*2</f>
        <v>8</v>
      </c>
    </row>
    <row r="84" spans="1:11" ht="47" customHeight="1" x14ac:dyDescent="0.2">
      <c r="A84" s="147" t="s">
        <v>2005</v>
      </c>
      <c r="B84" s="3"/>
      <c r="D84" s="4"/>
      <c r="E84" s="5" t="s">
        <v>38</v>
      </c>
      <c r="F84" s="68" t="s">
        <v>1909</v>
      </c>
      <c r="G84" s="168" t="s">
        <v>1772</v>
      </c>
      <c r="H84" s="244">
        <v>2</v>
      </c>
      <c r="I84" s="249"/>
    </row>
    <row r="85" spans="1:11" ht="73.5" customHeight="1" x14ac:dyDescent="0.2">
      <c r="A85" s="147" t="s">
        <v>2005</v>
      </c>
      <c r="B85" s="3"/>
      <c r="D85" s="4"/>
      <c r="E85" s="5" t="s">
        <v>1868</v>
      </c>
      <c r="F85" s="68" t="s">
        <v>1967</v>
      </c>
      <c r="G85" s="168" t="s">
        <v>1986</v>
      </c>
      <c r="H85" s="244">
        <v>2</v>
      </c>
      <c r="I85" s="249"/>
    </row>
    <row r="86" spans="1:11" ht="75" customHeight="1" x14ac:dyDescent="0.2">
      <c r="A86" s="147" t="s">
        <v>2005</v>
      </c>
      <c r="B86" s="3"/>
      <c r="D86" s="4"/>
      <c r="E86" s="4" t="s">
        <v>2215</v>
      </c>
      <c r="F86" s="84" t="s">
        <v>1867</v>
      </c>
      <c r="G86" s="167" t="s">
        <v>1979</v>
      </c>
      <c r="H86" s="244">
        <v>2</v>
      </c>
      <c r="I86" s="249"/>
    </row>
    <row r="87" spans="1:11" ht="27.75" customHeight="1" x14ac:dyDescent="0.2">
      <c r="A87" s="147" t="s">
        <v>2005</v>
      </c>
      <c r="B87" s="3" t="s">
        <v>40</v>
      </c>
      <c r="C87" s="301" t="s">
        <v>41</v>
      </c>
      <c r="D87" s="302"/>
      <c r="E87" s="302"/>
      <c r="F87" s="302"/>
      <c r="G87" s="302"/>
      <c r="H87" s="302"/>
      <c r="I87" s="303"/>
      <c r="J87" s="214">
        <f>SUM(H88:H96)</f>
        <v>18</v>
      </c>
      <c r="K87" s="214">
        <f>COUNT(H88:H96)*2</f>
        <v>18</v>
      </c>
    </row>
    <row r="88" spans="1:11" ht="91.5" customHeight="1" x14ac:dyDescent="0.2">
      <c r="A88" s="147" t="s">
        <v>2005</v>
      </c>
      <c r="B88" s="3" t="s">
        <v>1225</v>
      </c>
      <c r="C88" s="4"/>
      <c r="D88" s="4" t="s">
        <v>1539</v>
      </c>
      <c r="E88" s="19" t="s">
        <v>2216</v>
      </c>
      <c r="F88" s="30" t="s">
        <v>1797</v>
      </c>
      <c r="G88" s="170" t="s">
        <v>1986</v>
      </c>
      <c r="H88" s="244">
        <v>2</v>
      </c>
      <c r="I88" s="245"/>
      <c r="J88" s="214">
        <f>SUM(H88:H91)</f>
        <v>8</v>
      </c>
      <c r="K88" s="214">
        <f>COUNT(H88:H91)*2</f>
        <v>8</v>
      </c>
    </row>
    <row r="89" spans="1:11" ht="32" x14ac:dyDescent="0.2">
      <c r="A89" s="147" t="s">
        <v>2005</v>
      </c>
      <c r="B89" s="3"/>
      <c r="C89" s="4"/>
      <c r="D89" s="4"/>
      <c r="E89" s="22" t="s">
        <v>45</v>
      </c>
      <c r="F89" s="84" t="s">
        <v>1799</v>
      </c>
      <c r="G89" s="170" t="s">
        <v>1776</v>
      </c>
      <c r="H89" s="244">
        <v>2</v>
      </c>
      <c r="I89" s="245"/>
    </row>
    <row r="90" spans="1:11" ht="34" x14ac:dyDescent="0.2">
      <c r="A90" s="147" t="s">
        <v>2005</v>
      </c>
      <c r="B90" s="3"/>
      <c r="C90" s="4"/>
      <c r="D90" s="4"/>
      <c r="E90" s="4" t="s">
        <v>2084</v>
      </c>
      <c r="F90" s="30" t="s">
        <v>2217</v>
      </c>
      <c r="G90" s="170" t="s">
        <v>1987</v>
      </c>
      <c r="H90" s="244">
        <v>2</v>
      </c>
      <c r="I90" s="245"/>
    </row>
    <row r="91" spans="1:11" ht="153.75" customHeight="1" x14ac:dyDescent="0.2">
      <c r="A91" s="147" t="s">
        <v>2005</v>
      </c>
      <c r="B91" s="3"/>
      <c r="C91" s="4"/>
      <c r="E91" s="23" t="s">
        <v>1507</v>
      </c>
      <c r="F91" s="21" t="s">
        <v>1754</v>
      </c>
      <c r="G91" s="166" t="s">
        <v>1987</v>
      </c>
      <c r="H91" s="244">
        <v>2</v>
      </c>
      <c r="I91" s="245"/>
    </row>
    <row r="92" spans="1:11" ht="77.25" customHeight="1" x14ac:dyDescent="0.2">
      <c r="A92" s="147" t="s">
        <v>2005</v>
      </c>
      <c r="B92" s="3" t="s">
        <v>1226</v>
      </c>
      <c r="C92" s="4"/>
      <c r="D92" s="4" t="s">
        <v>51</v>
      </c>
      <c r="E92" s="49" t="s">
        <v>2218</v>
      </c>
      <c r="F92" s="85" t="s">
        <v>53</v>
      </c>
      <c r="G92" s="166" t="s">
        <v>1794</v>
      </c>
      <c r="H92" s="244">
        <v>2</v>
      </c>
      <c r="I92" s="245"/>
      <c r="J92" s="214">
        <f>SUM(H92:H94)</f>
        <v>6</v>
      </c>
      <c r="K92" s="214">
        <f>COUNT(H92:H94)*2</f>
        <v>6</v>
      </c>
    </row>
    <row r="93" spans="1:11" ht="114" customHeight="1" x14ac:dyDescent="0.2">
      <c r="A93" s="147" t="s">
        <v>2005</v>
      </c>
      <c r="B93" s="3"/>
      <c r="C93" s="4"/>
      <c r="D93" s="4"/>
      <c r="E93" s="49" t="s">
        <v>2219</v>
      </c>
      <c r="F93" s="85" t="s">
        <v>1540</v>
      </c>
      <c r="G93" s="166" t="s">
        <v>1794</v>
      </c>
      <c r="H93" s="244">
        <v>2</v>
      </c>
      <c r="I93" s="245"/>
    </row>
    <row r="94" spans="1:11" ht="123" customHeight="1" x14ac:dyDescent="0.2">
      <c r="A94" s="147" t="s">
        <v>2005</v>
      </c>
      <c r="B94" s="3"/>
      <c r="C94" s="4"/>
      <c r="D94" s="4"/>
      <c r="E94" s="117" t="s">
        <v>2220</v>
      </c>
      <c r="F94" s="85" t="s">
        <v>1393</v>
      </c>
      <c r="G94" s="166" t="s">
        <v>1794</v>
      </c>
      <c r="H94" s="244">
        <v>2</v>
      </c>
      <c r="I94" s="245"/>
    </row>
    <row r="95" spans="1:11" ht="62.25" customHeight="1" x14ac:dyDescent="0.2">
      <c r="A95" s="147" t="s">
        <v>2005</v>
      </c>
      <c r="B95" s="3" t="s">
        <v>1227</v>
      </c>
      <c r="C95" s="4"/>
      <c r="D95" s="17" t="s">
        <v>54</v>
      </c>
      <c r="E95" s="19" t="s">
        <v>55</v>
      </c>
      <c r="F95" s="30" t="s">
        <v>56</v>
      </c>
      <c r="G95" s="170" t="s">
        <v>1772</v>
      </c>
      <c r="H95" s="244">
        <v>2</v>
      </c>
      <c r="I95" s="245"/>
      <c r="J95" s="214">
        <f>SUM(H95:H96)</f>
        <v>4</v>
      </c>
      <c r="K95" s="214">
        <f>COUNT(H95:H96)*2</f>
        <v>4</v>
      </c>
    </row>
    <row r="96" spans="1:11" ht="88.5" customHeight="1" x14ac:dyDescent="0.2">
      <c r="A96" s="147" t="s">
        <v>2005</v>
      </c>
      <c r="B96" s="3"/>
      <c r="C96" s="4"/>
      <c r="D96" s="4"/>
      <c r="E96" s="26" t="s">
        <v>1541</v>
      </c>
      <c r="F96" s="73" t="s">
        <v>1948</v>
      </c>
      <c r="G96" s="166" t="s">
        <v>1772</v>
      </c>
      <c r="H96" s="244">
        <v>2</v>
      </c>
      <c r="I96" s="245"/>
    </row>
    <row r="97" spans="1:11" ht="33" customHeight="1" x14ac:dyDescent="0.2">
      <c r="A97" s="147" t="s">
        <v>2005</v>
      </c>
      <c r="B97" s="3" t="s">
        <v>59</v>
      </c>
      <c r="C97" s="301" t="s">
        <v>60</v>
      </c>
      <c r="D97" s="302"/>
      <c r="E97" s="302"/>
      <c r="F97" s="302"/>
      <c r="G97" s="302"/>
      <c r="H97" s="302"/>
      <c r="I97" s="303"/>
      <c r="J97" s="214">
        <f>SUM(H98:H105)</f>
        <v>16</v>
      </c>
      <c r="K97" s="214">
        <f>COUNT(H98:H105)*2</f>
        <v>16</v>
      </c>
    </row>
    <row r="98" spans="1:11" ht="106.5" customHeight="1" x14ac:dyDescent="0.2">
      <c r="A98" s="147" t="s">
        <v>2005</v>
      </c>
      <c r="B98" s="3" t="s">
        <v>1228</v>
      </c>
      <c r="C98" s="4"/>
      <c r="D98" s="4" t="s">
        <v>61</v>
      </c>
      <c r="E98" s="5" t="s">
        <v>62</v>
      </c>
      <c r="F98" s="82"/>
      <c r="G98" s="167" t="s">
        <v>1980</v>
      </c>
      <c r="H98" s="250">
        <v>2</v>
      </c>
      <c r="I98" s="245"/>
      <c r="J98" s="214">
        <f>SUM(H98:H100)</f>
        <v>6</v>
      </c>
      <c r="K98" s="214">
        <f>COUNT(H98:H100)*2</f>
        <v>6</v>
      </c>
    </row>
    <row r="99" spans="1:11" ht="79.5" customHeight="1" x14ac:dyDescent="0.2">
      <c r="A99" s="147" t="s">
        <v>2005</v>
      </c>
      <c r="B99" s="3"/>
      <c r="C99" s="4"/>
      <c r="D99" s="4"/>
      <c r="E99" s="4" t="s">
        <v>63</v>
      </c>
      <c r="F99" s="21" t="s">
        <v>1383</v>
      </c>
      <c r="G99" s="166" t="s">
        <v>1798</v>
      </c>
      <c r="H99" s="250">
        <v>2</v>
      </c>
      <c r="I99" s="251"/>
    </row>
    <row r="100" spans="1:11" ht="123.75" customHeight="1" x14ac:dyDescent="0.2">
      <c r="A100" s="147" t="s">
        <v>2005</v>
      </c>
      <c r="B100" s="3"/>
      <c r="C100" s="4"/>
      <c r="D100" s="4"/>
      <c r="E100" s="49" t="s">
        <v>1382</v>
      </c>
      <c r="F100" s="21" t="s">
        <v>1542</v>
      </c>
      <c r="G100" s="166" t="s">
        <v>1988</v>
      </c>
      <c r="H100" s="250">
        <v>2</v>
      </c>
      <c r="I100" s="251"/>
    </row>
    <row r="101" spans="1:11" ht="70.5" customHeight="1" x14ac:dyDescent="0.2">
      <c r="A101" s="147" t="s">
        <v>2005</v>
      </c>
      <c r="B101" s="3" t="s">
        <v>1229</v>
      </c>
      <c r="C101" s="4"/>
      <c r="D101" s="4" t="s">
        <v>1543</v>
      </c>
      <c r="E101" s="14" t="s">
        <v>1385</v>
      </c>
      <c r="F101" s="84" t="s">
        <v>1386</v>
      </c>
      <c r="G101" s="170" t="s">
        <v>1798</v>
      </c>
      <c r="H101" s="250">
        <v>2</v>
      </c>
      <c r="I101" s="245"/>
      <c r="J101" s="214">
        <f>SUM(H101:H102)</f>
        <v>4</v>
      </c>
      <c r="K101" s="214">
        <f>COUNT(H101:H102)*2</f>
        <v>4</v>
      </c>
    </row>
    <row r="102" spans="1:11" ht="99.75" customHeight="1" x14ac:dyDescent="0.2">
      <c r="A102" s="147" t="s">
        <v>2005</v>
      </c>
      <c r="B102" s="3"/>
      <c r="C102" s="4"/>
      <c r="D102" s="4"/>
      <c r="E102" s="31" t="s">
        <v>1384</v>
      </c>
      <c r="F102" s="88" t="s">
        <v>2221</v>
      </c>
      <c r="G102" s="170" t="s">
        <v>1988</v>
      </c>
      <c r="H102" s="250">
        <v>2</v>
      </c>
      <c r="I102" s="245"/>
    </row>
    <row r="103" spans="1:11" ht="69" customHeight="1" x14ac:dyDescent="0.2">
      <c r="A103" s="147" t="s">
        <v>2005</v>
      </c>
      <c r="B103" s="3" t="s">
        <v>1230</v>
      </c>
      <c r="C103" s="4"/>
      <c r="D103" s="4" t="s">
        <v>68</v>
      </c>
      <c r="E103" s="4" t="s">
        <v>1544</v>
      </c>
      <c r="F103" s="66" t="s">
        <v>70</v>
      </c>
      <c r="G103" s="168" t="s">
        <v>1980</v>
      </c>
      <c r="H103" s="250">
        <v>2</v>
      </c>
      <c r="I103" s="245"/>
      <c r="J103" s="214">
        <f>SUM(H103:H105)</f>
        <v>6</v>
      </c>
      <c r="K103" s="214">
        <f>COUNT(H103:H105)*2</f>
        <v>6</v>
      </c>
    </row>
    <row r="104" spans="1:11" ht="32" x14ac:dyDescent="0.2">
      <c r="A104" s="147" t="s">
        <v>2005</v>
      </c>
      <c r="B104" s="3"/>
      <c r="C104" s="4"/>
      <c r="D104" s="4"/>
      <c r="E104" s="14" t="s">
        <v>71</v>
      </c>
      <c r="F104" s="84" t="s">
        <v>72</v>
      </c>
      <c r="G104" s="170" t="s">
        <v>1773</v>
      </c>
      <c r="H104" s="250">
        <v>2</v>
      </c>
      <c r="I104" s="245"/>
    </row>
    <row r="105" spans="1:11" x14ac:dyDescent="0.2">
      <c r="A105" s="147" t="s">
        <v>2005</v>
      </c>
      <c r="B105" s="3"/>
      <c r="C105" s="4"/>
      <c r="D105" s="4"/>
      <c r="E105" s="14" t="s">
        <v>73</v>
      </c>
      <c r="F105" s="84" t="s">
        <v>74</v>
      </c>
      <c r="G105" s="170" t="s">
        <v>1772</v>
      </c>
      <c r="H105" s="250">
        <v>2</v>
      </c>
      <c r="I105" s="245"/>
    </row>
    <row r="106" spans="1:11" ht="27" customHeight="1" x14ac:dyDescent="0.2">
      <c r="A106" s="147" t="s">
        <v>2005</v>
      </c>
      <c r="B106" s="3" t="s">
        <v>75</v>
      </c>
      <c r="C106" s="301" t="s">
        <v>76</v>
      </c>
      <c r="D106" s="302"/>
      <c r="E106" s="302"/>
      <c r="F106" s="302"/>
      <c r="G106" s="302"/>
      <c r="H106" s="302"/>
      <c r="I106" s="303"/>
      <c r="J106" s="214">
        <f>SUM(H107:H112)</f>
        <v>12</v>
      </c>
      <c r="K106" s="214">
        <f>COUNT(H107:H112)*2</f>
        <v>12</v>
      </c>
    </row>
    <row r="107" spans="1:11" ht="50.25" customHeight="1" x14ac:dyDescent="0.2">
      <c r="A107" s="147" t="s">
        <v>2005</v>
      </c>
      <c r="B107" s="3" t="s">
        <v>1231</v>
      </c>
      <c r="C107" s="4"/>
      <c r="D107" s="17" t="s">
        <v>77</v>
      </c>
      <c r="E107" s="19" t="s">
        <v>78</v>
      </c>
      <c r="F107" s="86" t="s">
        <v>79</v>
      </c>
      <c r="G107" s="167" t="s">
        <v>1794</v>
      </c>
      <c r="H107" s="244">
        <v>2</v>
      </c>
      <c r="I107" s="245"/>
      <c r="J107" s="214">
        <f>SUM(H107:H108)</f>
        <v>4</v>
      </c>
      <c r="K107" s="214">
        <f>COUNT(H107:H108)*2</f>
        <v>4</v>
      </c>
    </row>
    <row r="108" spans="1:11" ht="48.75" customHeight="1" x14ac:dyDescent="0.2">
      <c r="A108" s="147" t="s">
        <v>2005</v>
      </c>
      <c r="B108" s="3"/>
      <c r="C108" s="4"/>
      <c r="D108" s="4"/>
      <c r="E108" s="19" t="s">
        <v>80</v>
      </c>
      <c r="F108" s="30" t="s">
        <v>81</v>
      </c>
      <c r="G108" s="170" t="s">
        <v>1794</v>
      </c>
      <c r="H108" s="244">
        <v>2</v>
      </c>
      <c r="I108" s="245"/>
    </row>
    <row r="109" spans="1:11" ht="77.25" customHeight="1" x14ac:dyDescent="0.2">
      <c r="A109" s="147" t="s">
        <v>2005</v>
      </c>
      <c r="B109" s="3" t="s">
        <v>1232</v>
      </c>
      <c r="C109" s="4"/>
      <c r="D109" s="4" t="s">
        <v>82</v>
      </c>
      <c r="E109" s="26" t="s">
        <v>83</v>
      </c>
      <c r="F109" s="84" t="s">
        <v>1968</v>
      </c>
      <c r="G109" s="170" t="s">
        <v>1801</v>
      </c>
      <c r="H109" s="244">
        <v>2</v>
      </c>
      <c r="I109" s="245"/>
      <c r="J109" s="214">
        <f>SUM(H109:H110)</f>
        <v>4</v>
      </c>
      <c r="K109" s="214">
        <f>COUNT(H109:H110)*2</f>
        <v>4</v>
      </c>
    </row>
    <row r="110" spans="1:11" ht="111" customHeight="1" x14ac:dyDescent="0.2">
      <c r="A110" s="147" t="s">
        <v>2005</v>
      </c>
      <c r="B110" s="3"/>
      <c r="C110" s="4"/>
      <c r="D110" s="4"/>
      <c r="E110" s="49" t="s">
        <v>327</v>
      </c>
      <c r="F110" s="73" t="s">
        <v>2222</v>
      </c>
      <c r="G110" s="170" t="s">
        <v>1772</v>
      </c>
      <c r="H110" s="244">
        <v>2</v>
      </c>
      <c r="I110" s="245"/>
    </row>
    <row r="111" spans="1:11" ht="51" x14ac:dyDescent="0.2">
      <c r="A111" s="147" t="s">
        <v>2005</v>
      </c>
      <c r="B111" s="3" t="s">
        <v>1233</v>
      </c>
      <c r="C111" s="4"/>
      <c r="D111" s="17" t="s">
        <v>85</v>
      </c>
      <c r="E111" s="19" t="s">
        <v>1545</v>
      </c>
      <c r="F111" s="84" t="s">
        <v>87</v>
      </c>
      <c r="G111" s="170" t="s">
        <v>1989</v>
      </c>
      <c r="H111" s="244">
        <v>2</v>
      </c>
      <c r="I111" s="245"/>
      <c r="J111" s="214">
        <f>SUM(H111:H112)</f>
        <v>4</v>
      </c>
      <c r="K111" s="214">
        <f>COUNT(H111:H112)*2</f>
        <v>4</v>
      </c>
    </row>
    <row r="112" spans="1:11" ht="96" x14ac:dyDescent="0.2">
      <c r="A112" s="147" t="s">
        <v>2005</v>
      </c>
      <c r="B112" s="3"/>
      <c r="C112" s="4"/>
      <c r="D112" s="17"/>
      <c r="E112" s="19" t="s">
        <v>1802</v>
      </c>
      <c r="F112" s="84" t="s">
        <v>1949</v>
      </c>
      <c r="G112" s="170" t="s">
        <v>1989</v>
      </c>
      <c r="H112" s="244">
        <v>2</v>
      </c>
      <c r="I112" s="252" t="s">
        <v>2333</v>
      </c>
    </row>
    <row r="113" spans="1:12" ht="37.5" customHeight="1" x14ac:dyDescent="0.2">
      <c r="A113" s="147" t="s">
        <v>2005</v>
      </c>
      <c r="B113" s="3" t="s">
        <v>91</v>
      </c>
      <c r="C113" s="298" t="s">
        <v>1870</v>
      </c>
      <c r="D113" s="299"/>
      <c r="E113" s="299"/>
      <c r="F113" s="299"/>
      <c r="G113" s="299"/>
      <c r="H113" s="299"/>
      <c r="I113" s="300"/>
      <c r="J113" s="214">
        <f>SUM(H114:H118)</f>
        <v>10</v>
      </c>
      <c r="K113" s="214">
        <f>COUNT(H114:H118)*2</f>
        <v>10</v>
      </c>
    </row>
    <row r="114" spans="1:12" ht="51" x14ac:dyDescent="0.2">
      <c r="A114" s="147" t="s">
        <v>2005</v>
      </c>
      <c r="B114" s="3" t="s">
        <v>1234</v>
      </c>
      <c r="C114" s="4"/>
      <c r="D114" s="49" t="s">
        <v>1869</v>
      </c>
      <c r="E114" s="49" t="s">
        <v>2223</v>
      </c>
      <c r="F114" s="120" t="s">
        <v>1920</v>
      </c>
      <c r="G114" s="173" t="s">
        <v>1978</v>
      </c>
      <c r="H114" s="244">
        <v>2</v>
      </c>
      <c r="I114" s="253"/>
      <c r="J114" s="214">
        <f>SUM(H114:H118)</f>
        <v>10</v>
      </c>
      <c r="K114" s="214">
        <f>COUNT(H114:H118)*2</f>
        <v>10</v>
      </c>
    </row>
    <row r="115" spans="1:12" ht="51" x14ac:dyDescent="0.2">
      <c r="A115" s="147" t="s">
        <v>2005</v>
      </c>
      <c r="B115" s="3"/>
      <c r="C115" s="4"/>
      <c r="D115" s="49"/>
      <c r="E115" s="49" t="s">
        <v>95</v>
      </c>
      <c r="F115" s="21" t="s">
        <v>96</v>
      </c>
      <c r="G115" s="173" t="s">
        <v>1990</v>
      </c>
      <c r="H115" s="244">
        <v>2</v>
      </c>
      <c r="I115" s="253"/>
    </row>
    <row r="116" spans="1:12" ht="51" x14ac:dyDescent="0.2">
      <c r="A116" s="147" t="s">
        <v>2005</v>
      </c>
      <c r="B116" s="3"/>
      <c r="C116" s="4"/>
      <c r="D116" s="49"/>
      <c r="E116" s="23" t="s">
        <v>97</v>
      </c>
      <c r="F116" s="21" t="s">
        <v>2224</v>
      </c>
      <c r="G116" s="173" t="s">
        <v>1990</v>
      </c>
      <c r="H116" s="244">
        <v>2</v>
      </c>
      <c r="I116" s="253"/>
    </row>
    <row r="117" spans="1:12" ht="32" x14ac:dyDescent="0.2">
      <c r="A117" s="147" t="s">
        <v>2005</v>
      </c>
      <c r="B117" s="3"/>
      <c r="C117" s="4"/>
      <c r="D117" s="49"/>
      <c r="E117" s="27" t="s">
        <v>2085</v>
      </c>
      <c r="F117" s="182" t="s">
        <v>100</v>
      </c>
      <c r="G117" s="166" t="s">
        <v>1990</v>
      </c>
      <c r="H117" s="244">
        <v>2</v>
      </c>
      <c r="I117" s="253"/>
    </row>
    <row r="118" spans="1:12" x14ac:dyDescent="0.2">
      <c r="A118" s="147" t="s">
        <v>2005</v>
      </c>
      <c r="B118" s="3"/>
      <c r="C118" s="149"/>
      <c r="D118" s="120"/>
      <c r="E118" s="27" t="s">
        <v>1871</v>
      </c>
      <c r="F118" s="106"/>
      <c r="G118" s="166" t="s">
        <v>1986</v>
      </c>
      <c r="H118" s="244">
        <v>2</v>
      </c>
      <c r="I118" s="253"/>
    </row>
    <row r="119" spans="1:12" ht="15.75" customHeight="1" x14ac:dyDescent="0.2">
      <c r="A119" s="147" t="s">
        <v>2005</v>
      </c>
      <c r="B119" s="3"/>
      <c r="C119" s="155"/>
      <c r="D119" s="295" t="s">
        <v>101</v>
      </c>
      <c r="E119" s="296"/>
      <c r="F119" s="296"/>
      <c r="G119" s="296"/>
      <c r="H119" s="296"/>
      <c r="I119" s="297"/>
      <c r="J119" s="214">
        <f>J120+J138+J146+J155+J193</f>
        <v>150</v>
      </c>
      <c r="K119" s="214">
        <f>K120+K138+K146+K155+K193</f>
        <v>150</v>
      </c>
      <c r="L119" s="220">
        <f>J119/K119</f>
        <v>1</v>
      </c>
    </row>
    <row r="120" spans="1:12" ht="27.75" customHeight="1" x14ac:dyDescent="0.2">
      <c r="A120" s="147" t="s">
        <v>2005</v>
      </c>
      <c r="B120" s="3" t="s">
        <v>102</v>
      </c>
      <c r="C120" s="318" t="s">
        <v>103</v>
      </c>
      <c r="D120" s="319"/>
      <c r="E120" s="319"/>
      <c r="F120" s="319"/>
      <c r="G120" s="302"/>
      <c r="H120" s="319"/>
      <c r="I120" s="320"/>
      <c r="J120" s="214">
        <f>SUM(H121:H137)</f>
        <v>34</v>
      </c>
      <c r="K120" s="214">
        <f>COUNT(H121:H137)*2</f>
        <v>34</v>
      </c>
    </row>
    <row r="121" spans="1:12" ht="114" customHeight="1" x14ac:dyDescent="0.2">
      <c r="A121" s="147" t="s">
        <v>2005</v>
      </c>
      <c r="B121" s="3" t="s">
        <v>1235</v>
      </c>
      <c r="C121" s="18"/>
      <c r="D121" s="18" t="s">
        <v>1546</v>
      </c>
      <c r="E121" s="19" t="s">
        <v>1467</v>
      </c>
      <c r="F121" s="30" t="s">
        <v>1804</v>
      </c>
      <c r="G121" s="170" t="s">
        <v>1794</v>
      </c>
      <c r="H121" s="254">
        <v>2</v>
      </c>
      <c r="I121" s="246"/>
      <c r="J121" s="214">
        <f>SUM(H121:H132)</f>
        <v>24</v>
      </c>
      <c r="K121" s="214">
        <f>COUNT(H121:H132)*2</f>
        <v>24</v>
      </c>
    </row>
    <row r="122" spans="1:12" ht="48" x14ac:dyDescent="0.2">
      <c r="A122" s="147" t="s">
        <v>2005</v>
      </c>
      <c r="B122" s="3"/>
      <c r="C122" s="4"/>
      <c r="D122" s="4"/>
      <c r="E122" s="19" t="s">
        <v>1466</v>
      </c>
      <c r="F122" s="30" t="s">
        <v>1468</v>
      </c>
      <c r="G122" s="170" t="s">
        <v>1794</v>
      </c>
      <c r="H122" s="254">
        <v>2</v>
      </c>
      <c r="I122" s="246"/>
    </row>
    <row r="123" spans="1:12" ht="34" x14ac:dyDescent="0.2">
      <c r="A123" s="147" t="s">
        <v>2005</v>
      </c>
      <c r="B123" s="3"/>
      <c r="C123" s="4"/>
      <c r="D123" s="4"/>
      <c r="E123" s="19" t="s">
        <v>109</v>
      </c>
      <c r="F123" s="22" t="s">
        <v>1547</v>
      </c>
      <c r="G123" s="170" t="s">
        <v>1794</v>
      </c>
      <c r="H123" s="254">
        <v>2</v>
      </c>
      <c r="I123" s="245"/>
    </row>
    <row r="124" spans="1:12" x14ac:dyDescent="0.2">
      <c r="A124" s="147" t="s">
        <v>2005</v>
      </c>
      <c r="B124" s="3"/>
      <c r="C124" s="4"/>
      <c r="D124" s="4"/>
      <c r="E124" s="14" t="s">
        <v>1548</v>
      </c>
      <c r="F124" s="84" t="s">
        <v>2225</v>
      </c>
      <c r="G124" s="170" t="s">
        <v>1794</v>
      </c>
      <c r="H124" s="254">
        <v>2</v>
      </c>
      <c r="I124" s="245"/>
    </row>
    <row r="125" spans="1:12" ht="32" x14ac:dyDescent="0.2">
      <c r="A125" s="147" t="s">
        <v>2005</v>
      </c>
      <c r="B125" s="3"/>
      <c r="C125" s="4"/>
      <c r="D125" s="4"/>
      <c r="E125" s="31" t="s">
        <v>113</v>
      </c>
      <c r="F125" s="66"/>
      <c r="G125" s="170" t="s">
        <v>1794</v>
      </c>
      <c r="H125" s="254">
        <v>2</v>
      </c>
      <c r="I125" s="245"/>
    </row>
    <row r="126" spans="1:12" ht="48" x14ac:dyDescent="0.2">
      <c r="A126" s="147" t="s">
        <v>2005</v>
      </c>
      <c r="B126" s="3"/>
      <c r="C126" s="4"/>
      <c r="D126" s="4"/>
      <c r="E126" s="4" t="s">
        <v>1469</v>
      </c>
      <c r="F126" s="73" t="s">
        <v>1549</v>
      </c>
      <c r="G126" s="167" t="s">
        <v>1794</v>
      </c>
      <c r="H126" s="254">
        <v>2</v>
      </c>
      <c r="I126" s="245"/>
    </row>
    <row r="127" spans="1:12" ht="34" x14ac:dyDescent="0.2">
      <c r="A127" s="147" t="s">
        <v>2005</v>
      </c>
      <c r="B127" s="3"/>
      <c r="C127" s="4"/>
      <c r="D127" s="4"/>
      <c r="E127" s="4" t="s">
        <v>1550</v>
      </c>
      <c r="F127" s="68" t="s">
        <v>1805</v>
      </c>
      <c r="G127" s="169" t="s">
        <v>1794</v>
      </c>
      <c r="H127" s="254">
        <v>2</v>
      </c>
      <c r="I127" s="245"/>
    </row>
    <row r="128" spans="1:12" ht="48" x14ac:dyDescent="0.2">
      <c r="A128" s="147" t="s">
        <v>2005</v>
      </c>
      <c r="B128" s="3"/>
      <c r="C128" s="4"/>
      <c r="D128" s="4"/>
      <c r="E128" s="49" t="s">
        <v>1551</v>
      </c>
      <c r="F128" s="84" t="s">
        <v>1552</v>
      </c>
      <c r="G128" s="170" t="s">
        <v>1796</v>
      </c>
      <c r="H128" s="254">
        <v>2</v>
      </c>
      <c r="I128" s="245"/>
    </row>
    <row r="129" spans="1:11" ht="110.25" customHeight="1" x14ac:dyDescent="0.2">
      <c r="A129" s="147" t="s">
        <v>2005</v>
      </c>
      <c r="B129" s="3"/>
      <c r="C129" s="4"/>
      <c r="D129" s="4"/>
      <c r="E129" s="4" t="s">
        <v>120</v>
      </c>
      <c r="F129" s="88" t="s">
        <v>1806</v>
      </c>
      <c r="G129" s="170" t="s">
        <v>1801</v>
      </c>
      <c r="H129" s="254">
        <v>2</v>
      </c>
      <c r="I129" s="245"/>
    </row>
    <row r="130" spans="1:11" ht="50.25" customHeight="1" x14ac:dyDescent="0.2">
      <c r="A130" s="147" t="s">
        <v>2005</v>
      </c>
      <c r="B130" s="3"/>
      <c r="C130" s="4"/>
      <c r="D130" s="4"/>
      <c r="E130" s="14" t="s">
        <v>1553</v>
      </c>
      <c r="F130" s="84" t="s">
        <v>1950</v>
      </c>
      <c r="G130" s="170" t="s">
        <v>1794</v>
      </c>
      <c r="H130" s="254">
        <v>2</v>
      </c>
      <c r="I130" s="245"/>
    </row>
    <row r="131" spans="1:11" ht="51" customHeight="1" x14ac:dyDescent="0.2">
      <c r="A131" s="147" t="s">
        <v>2005</v>
      </c>
      <c r="B131" s="3"/>
      <c r="C131" s="4"/>
      <c r="D131" s="4"/>
      <c r="E131" s="14" t="s">
        <v>2226</v>
      </c>
      <c r="F131" s="84" t="s">
        <v>1554</v>
      </c>
      <c r="G131" s="170" t="s">
        <v>1794</v>
      </c>
      <c r="H131" s="254">
        <v>2</v>
      </c>
      <c r="I131" s="245"/>
    </row>
    <row r="132" spans="1:11" ht="32.25" customHeight="1" x14ac:dyDescent="0.2">
      <c r="A132" s="147" t="s">
        <v>90</v>
      </c>
      <c r="B132" s="3"/>
      <c r="C132" s="4"/>
      <c r="D132" s="4"/>
      <c r="E132" s="14" t="s">
        <v>1555</v>
      </c>
      <c r="F132" s="84" t="s">
        <v>1556</v>
      </c>
      <c r="G132" s="167" t="s">
        <v>1794</v>
      </c>
      <c r="H132" s="254">
        <v>2</v>
      </c>
      <c r="I132" s="242" t="s">
        <v>2331</v>
      </c>
    </row>
    <row r="133" spans="1:11" ht="111" customHeight="1" x14ac:dyDescent="0.2">
      <c r="A133" s="147" t="s">
        <v>2005</v>
      </c>
      <c r="B133" s="3" t="s">
        <v>1236</v>
      </c>
      <c r="C133" s="4"/>
      <c r="D133" s="4" t="s">
        <v>1557</v>
      </c>
      <c r="E133" s="24" t="s">
        <v>2227</v>
      </c>
      <c r="F133" s="21" t="s">
        <v>1807</v>
      </c>
      <c r="G133" s="175" t="s">
        <v>1801</v>
      </c>
      <c r="H133" s="254">
        <v>2</v>
      </c>
      <c r="I133" s="245"/>
      <c r="J133" s="214">
        <f>SUM(H133:H135)</f>
        <v>6</v>
      </c>
      <c r="K133" s="214">
        <f>COUNT(H133:H135)*2</f>
        <v>6</v>
      </c>
    </row>
    <row r="134" spans="1:11" ht="48" x14ac:dyDescent="0.2">
      <c r="A134" s="147" t="s">
        <v>2005</v>
      </c>
      <c r="B134" s="3"/>
      <c r="C134" s="4"/>
      <c r="D134" s="4"/>
      <c r="E134" s="24" t="s">
        <v>2228</v>
      </c>
      <c r="F134" s="88" t="s">
        <v>1558</v>
      </c>
      <c r="G134" s="170" t="s">
        <v>1801</v>
      </c>
      <c r="H134" s="254">
        <v>2</v>
      </c>
      <c r="I134" s="245"/>
    </row>
    <row r="135" spans="1:11" ht="80" x14ac:dyDescent="0.2">
      <c r="A135" s="147" t="s">
        <v>2005</v>
      </c>
      <c r="B135" s="3"/>
      <c r="C135" s="4"/>
      <c r="D135" s="4"/>
      <c r="E135" s="32" t="s">
        <v>130</v>
      </c>
      <c r="F135" s="88" t="s">
        <v>1808</v>
      </c>
      <c r="G135" s="170" t="s">
        <v>1801</v>
      </c>
      <c r="H135" s="254">
        <v>2</v>
      </c>
      <c r="I135" s="245"/>
    </row>
    <row r="136" spans="1:11" ht="80" x14ac:dyDescent="0.2">
      <c r="A136" s="147" t="s">
        <v>2005</v>
      </c>
      <c r="B136" s="3" t="s">
        <v>1391</v>
      </c>
      <c r="C136" s="68"/>
      <c r="D136" s="120" t="s">
        <v>1392</v>
      </c>
      <c r="E136" s="32" t="s">
        <v>2229</v>
      </c>
      <c r="F136" s="31" t="s">
        <v>2086</v>
      </c>
      <c r="G136" s="170" t="s">
        <v>1775</v>
      </c>
      <c r="H136" s="254">
        <v>2</v>
      </c>
      <c r="I136" s="255"/>
      <c r="J136" s="214">
        <f>SUM(H136:H137)</f>
        <v>4</v>
      </c>
      <c r="K136" s="214">
        <f>COUNT(H136:H137)*2</f>
        <v>4</v>
      </c>
    </row>
    <row r="137" spans="1:11" ht="88.5" customHeight="1" x14ac:dyDescent="0.2">
      <c r="A137" s="147" t="s">
        <v>2005</v>
      </c>
      <c r="B137" s="3"/>
      <c r="C137" s="68"/>
      <c r="D137" s="49"/>
      <c r="E137" s="32" t="s">
        <v>2230</v>
      </c>
      <c r="F137" s="31" t="s">
        <v>2231</v>
      </c>
      <c r="G137" s="170" t="s">
        <v>1803</v>
      </c>
      <c r="H137" s="254">
        <v>2</v>
      </c>
      <c r="I137" s="255" t="s">
        <v>402</v>
      </c>
    </row>
    <row r="138" spans="1:11" ht="28.5" customHeight="1" x14ac:dyDescent="0.2">
      <c r="A138" s="147" t="s">
        <v>2005</v>
      </c>
      <c r="B138" s="3" t="s">
        <v>132</v>
      </c>
      <c r="C138" s="301" t="s">
        <v>133</v>
      </c>
      <c r="D138" s="302"/>
      <c r="E138" s="302"/>
      <c r="F138" s="302"/>
      <c r="G138" s="302"/>
      <c r="H138" s="302"/>
      <c r="I138" s="303"/>
      <c r="J138" s="214">
        <f>SUM(H139:H145)</f>
        <v>14</v>
      </c>
      <c r="K138" s="214">
        <f>COUNT(H139:H145)*2</f>
        <v>14</v>
      </c>
    </row>
    <row r="139" spans="1:11" ht="85.5" customHeight="1" x14ac:dyDescent="0.2">
      <c r="A139" s="147" t="s">
        <v>2005</v>
      </c>
      <c r="B139" s="3" t="s">
        <v>1237</v>
      </c>
      <c r="C139" s="4"/>
      <c r="D139" s="4" t="s">
        <v>1559</v>
      </c>
      <c r="E139" s="14" t="s">
        <v>1560</v>
      </c>
      <c r="F139" s="88" t="s">
        <v>1561</v>
      </c>
      <c r="G139" s="166" t="s">
        <v>1775</v>
      </c>
      <c r="H139" s="244">
        <v>2</v>
      </c>
      <c r="I139" s="245"/>
      <c r="J139" s="214">
        <f>SUM(H139)</f>
        <v>2</v>
      </c>
      <c r="K139" s="214">
        <f>COUNT(H139)*2</f>
        <v>2</v>
      </c>
    </row>
    <row r="140" spans="1:11" ht="117.75" customHeight="1" x14ac:dyDescent="0.2">
      <c r="A140" s="147" t="s">
        <v>2005</v>
      </c>
      <c r="B140" s="3" t="s">
        <v>1238</v>
      </c>
      <c r="C140" s="4"/>
      <c r="D140" s="4" t="s">
        <v>137</v>
      </c>
      <c r="E140" s="9" t="s">
        <v>138</v>
      </c>
      <c r="F140" s="68" t="s">
        <v>1969</v>
      </c>
      <c r="G140" s="169" t="s">
        <v>1772</v>
      </c>
      <c r="H140" s="244">
        <v>2</v>
      </c>
      <c r="I140" s="245"/>
      <c r="J140" s="214">
        <f>SUM(H140:H142)</f>
        <v>6</v>
      </c>
      <c r="K140" s="214">
        <f>COUNT(H140:H142)*2</f>
        <v>6</v>
      </c>
    </row>
    <row r="141" spans="1:11" ht="48" x14ac:dyDescent="0.2">
      <c r="A141" s="147" t="s">
        <v>2005</v>
      </c>
      <c r="B141" s="3"/>
      <c r="C141" s="4"/>
      <c r="D141" s="4"/>
      <c r="E141" s="14" t="s">
        <v>140</v>
      </c>
      <c r="F141" s="88" t="s">
        <v>2232</v>
      </c>
      <c r="G141" s="169" t="s">
        <v>1772</v>
      </c>
      <c r="H141" s="244">
        <v>2</v>
      </c>
      <c r="I141" s="245"/>
    </row>
    <row r="142" spans="1:11" ht="80" x14ac:dyDescent="0.2">
      <c r="A142" s="147" t="s">
        <v>2005</v>
      </c>
      <c r="B142" s="3"/>
      <c r="C142" s="4"/>
      <c r="D142" s="4"/>
      <c r="E142" s="14" t="s">
        <v>1456</v>
      </c>
      <c r="F142" s="73" t="s">
        <v>2233</v>
      </c>
      <c r="G142" s="169" t="s">
        <v>1772</v>
      </c>
      <c r="H142" s="244">
        <v>2</v>
      </c>
      <c r="I142" s="245"/>
    </row>
    <row r="143" spans="1:11" ht="34" x14ac:dyDescent="0.2">
      <c r="A143" s="147" t="s">
        <v>2005</v>
      </c>
      <c r="B143" s="3" t="s">
        <v>1239</v>
      </c>
      <c r="C143" s="4"/>
      <c r="D143" s="4" t="s">
        <v>144</v>
      </c>
      <c r="E143" s="24" t="s">
        <v>1809</v>
      </c>
      <c r="G143" s="167" t="s">
        <v>1772</v>
      </c>
      <c r="H143" s="244">
        <v>2</v>
      </c>
      <c r="I143" s="245"/>
      <c r="J143" s="214">
        <f>SUM(H143:H145)</f>
        <v>6</v>
      </c>
      <c r="K143" s="214">
        <f>COUNT(H143:H145)*2</f>
        <v>6</v>
      </c>
    </row>
    <row r="144" spans="1:11" ht="32" x14ac:dyDescent="0.2">
      <c r="A144" s="147" t="s">
        <v>2005</v>
      </c>
      <c r="B144" s="3"/>
      <c r="C144" s="4"/>
      <c r="D144" s="4"/>
      <c r="E144" s="24" t="s">
        <v>1810</v>
      </c>
      <c r="F144" s="86"/>
      <c r="G144" s="167" t="s">
        <v>1772</v>
      </c>
      <c r="H144" s="244">
        <v>2</v>
      </c>
      <c r="I144" s="245"/>
    </row>
    <row r="145" spans="1:11" ht="63.75" customHeight="1" x14ac:dyDescent="0.2">
      <c r="A145" s="147" t="s">
        <v>2005</v>
      </c>
      <c r="B145" s="3"/>
      <c r="C145" s="4"/>
      <c r="D145" s="4"/>
      <c r="E145" s="26" t="s">
        <v>148</v>
      </c>
      <c r="F145" s="21" t="s">
        <v>149</v>
      </c>
      <c r="G145" s="166" t="s">
        <v>1794</v>
      </c>
      <c r="H145" s="244">
        <v>2</v>
      </c>
      <c r="I145" s="245"/>
    </row>
    <row r="146" spans="1:11" ht="33.75" customHeight="1" x14ac:dyDescent="0.2">
      <c r="A146" s="147" t="s">
        <v>2005</v>
      </c>
      <c r="B146" s="3" t="s">
        <v>150</v>
      </c>
      <c r="C146" s="301" t="s">
        <v>151</v>
      </c>
      <c r="D146" s="302"/>
      <c r="E146" s="302"/>
      <c r="F146" s="302"/>
      <c r="G146" s="302"/>
      <c r="H146" s="302"/>
      <c r="I146" s="303"/>
      <c r="J146" s="214">
        <f>SUM(H147:H154)</f>
        <v>16</v>
      </c>
      <c r="K146" s="214">
        <f>COUNT(H147:H154)*2</f>
        <v>16</v>
      </c>
    </row>
    <row r="147" spans="1:11" ht="96" x14ac:dyDescent="0.2">
      <c r="A147" s="147" t="s">
        <v>2005</v>
      </c>
      <c r="B147" s="3" t="s">
        <v>1241</v>
      </c>
      <c r="C147" s="4"/>
      <c r="D147" s="4" t="s">
        <v>152</v>
      </c>
      <c r="E147" s="14" t="s">
        <v>153</v>
      </c>
      <c r="F147" s="88" t="s">
        <v>1970</v>
      </c>
      <c r="G147" s="170" t="s">
        <v>1803</v>
      </c>
      <c r="H147" s="244">
        <v>2</v>
      </c>
      <c r="I147" s="245"/>
      <c r="J147" s="214">
        <f>SUM(H147:H149)</f>
        <v>6</v>
      </c>
      <c r="K147" s="214">
        <f>COUNT(H147:H149)*2</f>
        <v>6</v>
      </c>
    </row>
    <row r="148" spans="1:11" ht="48" x14ac:dyDescent="0.2">
      <c r="A148" s="147" t="s">
        <v>2005</v>
      </c>
      <c r="B148" s="3"/>
      <c r="C148" s="4"/>
      <c r="D148" s="4"/>
      <c r="E148" s="31" t="s">
        <v>1562</v>
      </c>
      <c r="F148" s="88" t="s">
        <v>2087</v>
      </c>
      <c r="G148" s="170" t="s">
        <v>1803</v>
      </c>
      <c r="H148" s="244">
        <v>2</v>
      </c>
      <c r="I148" s="245"/>
    </row>
    <row r="149" spans="1:11" ht="51.75" customHeight="1" x14ac:dyDescent="0.2">
      <c r="A149" s="147" t="s">
        <v>2005</v>
      </c>
      <c r="B149" s="3"/>
      <c r="C149" s="4"/>
      <c r="D149" s="4"/>
      <c r="E149" s="31" t="s">
        <v>1459</v>
      </c>
      <c r="F149" s="88" t="s">
        <v>1564</v>
      </c>
      <c r="G149" s="170" t="s">
        <v>1803</v>
      </c>
      <c r="H149" s="244">
        <v>2</v>
      </c>
      <c r="I149" s="245"/>
    </row>
    <row r="150" spans="1:11" ht="144" x14ac:dyDescent="0.2">
      <c r="A150" s="147" t="s">
        <v>2005</v>
      </c>
      <c r="B150" s="3" t="s">
        <v>1242</v>
      </c>
      <c r="C150" s="4"/>
      <c r="D150" s="4" t="s">
        <v>157</v>
      </c>
      <c r="E150" s="49" t="s">
        <v>1563</v>
      </c>
      <c r="F150" s="88" t="s">
        <v>1921</v>
      </c>
      <c r="G150" s="170" t="s">
        <v>1803</v>
      </c>
      <c r="H150" s="244">
        <v>2</v>
      </c>
      <c r="I150" s="245"/>
      <c r="J150" s="214">
        <f>SUM(H150:H154)</f>
        <v>10</v>
      </c>
      <c r="K150" s="214">
        <f>COUNT(H150:H154)*2</f>
        <v>10</v>
      </c>
    </row>
    <row r="151" spans="1:11" ht="160" x14ac:dyDescent="0.2">
      <c r="A151" s="147" t="s">
        <v>2005</v>
      </c>
      <c r="B151" s="3"/>
      <c r="C151" s="4"/>
      <c r="D151" s="4"/>
      <c r="E151" s="49" t="s">
        <v>1458</v>
      </c>
      <c r="F151" s="88" t="s">
        <v>2088</v>
      </c>
      <c r="G151" s="170" t="s">
        <v>1803</v>
      </c>
      <c r="H151" s="244">
        <v>2</v>
      </c>
      <c r="I151" s="245"/>
    </row>
    <row r="152" spans="1:11" ht="112" x14ac:dyDescent="0.2">
      <c r="A152" s="147" t="s">
        <v>2005</v>
      </c>
      <c r="B152" s="3"/>
      <c r="C152" s="4"/>
      <c r="D152" s="4"/>
      <c r="E152" s="31" t="s">
        <v>1457</v>
      </c>
      <c r="F152" s="88" t="s">
        <v>1922</v>
      </c>
      <c r="G152" s="170" t="s">
        <v>1803</v>
      </c>
      <c r="H152" s="244">
        <v>2</v>
      </c>
      <c r="I152" s="245"/>
    </row>
    <row r="153" spans="1:11" ht="48" x14ac:dyDescent="0.2">
      <c r="A153" s="147" t="s">
        <v>2005</v>
      </c>
      <c r="B153" s="3"/>
      <c r="C153" s="4"/>
      <c r="D153" s="4"/>
      <c r="E153" s="31" t="s">
        <v>164</v>
      </c>
      <c r="F153" s="88" t="s">
        <v>1971</v>
      </c>
      <c r="G153" s="170" t="s">
        <v>1803</v>
      </c>
      <c r="H153" s="244">
        <v>2</v>
      </c>
      <c r="I153" s="245"/>
    </row>
    <row r="154" spans="1:11" ht="80" x14ac:dyDescent="0.2">
      <c r="A154" s="147" t="s">
        <v>2005</v>
      </c>
      <c r="B154" s="3"/>
      <c r="C154" s="4"/>
      <c r="D154" s="4"/>
      <c r="E154" s="31" t="s">
        <v>2234</v>
      </c>
      <c r="F154" s="88" t="s">
        <v>1811</v>
      </c>
      <c r="G154" s="170" t="s">
        <v>1803</v>
      </c>
      <c r="H154" s="244">
        <v>2</v>
      </c>
      <c r="I154" s="245"/>
    </row>
    <row r="155" spans="1:11" ht="30" customHeight="1" x14ac:dyDescent="0.2">
      <c r="A155" s="147" t="s">
        <v>2005</v>
      </c>
      <c r="B155" s="3" t="s">
        <v>169</v>
      </c>
      <c r="C155" s="301" t="s">
        <v>170</v>
      </c>
      <c r="D155" s="302"/>
      <c r="E155" s="302"/>
      <c r="F155" s="302"/>
      <c r="G155" s="302"/>
      <c r="H155" s="302"/>
      <c r="I155" s="303"/>
      <c r="J155" s="214">
        <f>SUM(H156:H192)</f>
        <v>74</v>
      </c>
      <c r="K155" s="214">
        <f>COUNT(H156:H192)*2</f>
        <v>74</v>
      </c>
    </row>
    <row r="156" spans="1:11" ht="17" x14ac:dyDescent="0.2">
      <c r="A156" s="147" t="s">
        <v>2005</v>
      </c>
      <c r="B156" s="3" t="s">
        <v>1243</v>
      </c>
      <c r="C156" s="4"/>
      <c r="D156" s="4" t="s">
        <v>171</v>
      </c>
      <c r="E156" s="38" t="s">
        <v>1565</v>
      </c>
      <c r="F156" s="90" t="s">
        <v>1477</v>
      </c>
      <c r="G156" s="175" t="s">
        <v>1812</v>
      </c>
      <c r="H156" s="244">
        <v>2</v>
      </c>
      <c r="I156" s="245"/>
      <c r="J156" s="214">
        <f>SUM(H156:H187)</f>
        <v>64</v>
      </c>
      <c r="K156" s="214">
        <f>COUNT(H156:H187)*2</f>
        <v>64</v>
      </c>
    </row>
    <row r="157" spans="1:11" ht="57" customHeight="1" x14ac:dyDescent="0.2">
      <c r="A157" s="147" t="s">
        <v>2005</v>
      </c>
      <c r="B157" s="3"/>
      <c r="C157" s="4"/>
      <c r="D157" s="4"/>
      <c r="E157" s="38" t="s">
        <v>1566</v>
      </c>
      <c r="F157" s="90" t="s">
        <v>1567</v>
      </c>
      <c r="G157" s="175" t="s">
        <v>1812</v>
      </c>
      <c r="H157" s="244">
        <v>2</v>
      </c>
      <c r="I157" s="245"/>
    </row>
    <row r="158" spans="1:11" ht="83.25" customHeight="1" x14ac:dyDescent="0.2">
      <c r="A158" s="147" t="s">
        <v>2005</v>
      </c>
      <c r="B158" s="3"/>
      <c r="C158" s="4"/>
      <c r="D158" s="4"/>
      <c r="E158" s="38" t="s">
        <v>1568</v>
      </c>
      <c r="F158" s="90" t="s">
        <v>1569</v>
      </c>
      <c r="G158" s="175" t="s">
        <v>1812</v>
      </c>
      <c r="H158" s="244">
        <v>2</v>
      </c>
      <c r="I158" s="245"/>
    </row>
    <row r="159" spans="1:11" ht="108.75" customHeight="1" x14ac:dyDescent="0.2">
      <c r="A159" s="147" t="s">
        <v>2006</v>
      </c>
      <c r="B159" s="3"/>
      <c r="C159" s="4"/>
      <c r="D159" s="4"/>
      <c r="E159" s="38" t="s">
        <v>1570</v>
      </c>
      <c r="F159" s="90" t="s">
        <v>2089</v>
      </c>
      <c r="G159" s="175" t="s">
        <v>1812</v>
      </c>
      <c r="H159" s="244">
        <v>2</v>
      </c>
      <c r="I159" s="245"/>
    </row>
    <row r="160" spans="1:11" ht="32" x14ac:dyDescent="0.2">
      <c r="A160" s="147" t="s">
        <v>2005</v>
      </c>
      <c r="B160" s="3"/>
      <c r="C160" s="4"/>
      <c r="D160" s="4"/>
      <c r="E160" s="38" t="s">
        <v>180</v>
      </c>
      <c r="F160" s="90" t="s">
        <v>181</v>
      </c>
      <c r="G160" s="175" t="s">
        <v>1812</v>
      </c>
      <c r="H160" s="244">
        <v>2</v>
      </c>
      <c r="I160" s="245"/>
    </row>
    <row r="161" spans="1:9" ht="32" x14ac:dyDescent="0.2">
      <c r="A161" s="147" t="s">
        <v>2005</v>
      </c>
      <c r="B161" s="3"/>
      <c r="C161" s="4"/>
      <c r="D161" s="4"/>
      <c r="E161" s="38" t="s">
        <v>182</v>
      </c>
      <c r="F161" s="90" t="s">
        <v>183</v>
      </c>
      <c r="G161" s="175" t="s">
        <v>1812</v>
      </c>
      <c r="H161" s="244">
        <v>2</v>
      </c>
      <c r="I161" s="245"/>
    </row>
    <row r="162" spans="1:9" ht="192" x14ac:dyDescent="0.2">
      <c r="A162" s="147" t="s">
        <v>2005</v>
      </c>
      <c r="B162" s="3"/>
      <c r="C162" s="4"/>
      <c r="D162" s="4"/>
      <c r="E162" s="38" t="s">
        <v>184</v>
      </c>
      <c r="F162" s="90" t="s">
        <v>1478</v>
      </c>
      <c r="G162" s="175" t="s">
        <v>1812</v>
      </c>
      <c r="H162" s="244">
        <v>2</v>
      </c>
      <c r="I162" s="245"/>
    </row>
    <row r="163" spans="1:9" ht="64" x14ac:dyDescent="0.2">
      <c r="A163" s="147" t="s">
        <v>2005</v>
      </c>
      <c r="B163" s="3"/>
      <c r="C163" s="4"/>
      <c r="D163" s="4"/>
      <c r="E163" s="38" t="s">
        <v>186</v>
      </c>
      <c r="F163" s="90" t="s">
        <v>187</v>
      </c>
      <c r="G163" s="175" t="s">
        <v>1812</v>
      </c>
      <c r="H163" s="244">
        <v>2</v>
      </c>
      <c r="I163" s="245"/>
    </row>
    <row r="164" spans="1:9" ht="80" x14ac:dyDescent="0.2">
      <c r="A164" s="147" t="s">
        <v>2005</v>
      </c>
      <c r="B164" s="3"/>
      <c r="C164" s="4"/>
      <c r="D164" s="4"/>
      <c r="E164" s="38" t="s">
        <v>188</v>
      </c>
      <c r="F164" s="157" t="s">
        <v>189</v>
      </c>
      <c r="G164" s="175" t="s">
        <v>1812</v>
      </c>
      <c r="H164" s="244">
        <v>2</v>
      </c>
      <c r="I164" s="245"/>
    </row>
    <row r="165" spans="1:9" ht="112" x14ac:dyDescent="0.2">
      <c r="A165" s="147" t="s">
        <v>2005</v>
      </c>
      <c r="B165" s="3"/>
      <c r="C165" s="4"/>
      <c r="D165" s="4"/>
      <c r="E165" s="38" t="s">
        <v>1480</v>
      </c>
      <c r="F165" s="90" t="s">
        <v>2335</v>
      </c>
      <c r="G165" s="175" t="s">
        <v>1812</v>
      </c>
      <c r="H165" s="244">
        <v>2</v>
      </c>
      <c r="I165" s="245"/>
    </row>
    <row r="166" spans="1:9" ht="32" x14ac:dyDescent="0.2">
      <c r="A166" s="147" t="s">
        <v>2011</v>
      </c>
      <c r="B166" s="3"/>
      <c r="C166" s="4"/>
      <c r="D166" s="4"/>
      <c r="E166" s="38" t="s">
        <v>192</v>
      </c>
      <c r="F166" s="90" t="s">
        <v>1479</v>
      </c>
      <c r="G166" s="175" t="s">
        <v>1812</v>
      </c>
      <c r="H166" s="244">
        <v>2</v>
      </c>
      <c r="I166" s="245"/>
    </row>
    <row r="167" spans="1:9" ht="48" x14ac:dyDescent="0.2">
      <c r="A167" s="147" t="s">
        <v>2006</v>
      </c>
      <c r="B167" s="3"/>
      <c r="C167" s="4"/>
      <c r="D167" s="4"/>
      <c r="E167" s="38" t="s">
        <v>194</v>
      </c>
      <c r="F167" s="90" t="s">
        <v>1481</v>
      </c>
      <c r="G167" s="175" t="s">
        <v>1812</v>
      </c>
      <c r="H167" s="244">
        <v>2</v>
      </c>
      <c r="I167" s="245"/>
    </row>
    <row r="168" spans="1:9" ht="32" x14ac:dyDescent="0.2">
      <c r="A168" s="147" t="s">
        <v>2006</v>
      </c>
      <c r="B168" s="3"/>
      <c r="C168" s="4"/>
      <c r="D168" s="4"/>
      <c r="E168" s="38" t="s">
        <v>1571</v>
      </c>
      <c r="F168" s="90" t="s">
        <v>1482</v>
      </c>
      <c r="G168" s="175" t="s">
        <v>1812</v>
      </c>
      <c r="H168" s="244">
        <v>2</v>
      </c>
      <c r="I168" s="245"/>
    </row>
    <row r="169" spans="1:9" ht="39.75" customHeight="1" x14ac:dyDescent="0.2">
      <c r="A169" s="147" t="s">
        <v>2006</v>
      </c>
      <c r="B169" s="3"/>
      <c r="C169" s="4"/>
      <c r="D169" s="4"/>
      <c r="E169" s="38" t="s">
        <v>1572</v>
      </c>
      <c r="F169" s="90" t="s">
        <v>198</v>
      </c>
      <c r="G169" s="175" t="s">
        <v>1812</v>
      </c>
      <c r="H169" s="244">
        <v>2</v>
      </c>
      <c r="I169" s="245"/>
    </row>
    <row r="170" spans="1:9" ht="41.25" customHeight="1" x14ac:dyDescent="0.2">
      <c r="A170" s="147" t="s">
        <v>2005</v>
      </c>
      <c r="B170" s="3"/>
      <c r="C170" s="4"/>
      <c r="D170" s="4"/>
      <c r="E170" s="38" t="s">
        <v>1573</v>
      </c>
      <c r="F170" s="90" t="s">
        <v>1574</v>
      </c>
      <c r="G170" s="175" t="s">
        <v>1812</v>
      </c>
      <c r="H170" s="244">
        <v>2</v>
      </c>
      <c r="I170" s="245"/>
    </row>
    <row r="171" spans="1:9" ht="41.25" customHeight="1" x14ac:dyDescent="0.2">
      <c r="A171" s="147" t="s">
        <v>2005</v>
      </c>
      <c r="B171" s="3"/>
      <c r="C171" s="4"/>
      <c r="D171" s="4"/>
      <c r="E171" s="38" t="s">
        <v>201</v>
      </c>
      <c r="F171" s="90" t="s">
        <v>1483</v>
      </c>
      <c r="G171" s="175" t="s">
        <v>1812</v>
      </c>
      <c r="H171" s="244">
        <v>2</v>
      </c>
      <c r="I171" s="245"/>
    </row>
    <row r="172" spans="1:9" ht="41.25" customHeight="1" x14ac:dyDescent="0.2">
      <c r="A172" s="147" t="s">
        <v>2013</v>
      </c>
      <c r="B172" s="3"/>
      <c r="C172" s="4"/>
      <c r="D172" s="4"/>
      <c r="E172" s="38" t="s">
        <v>1484</v>
      </c>
      <c r="F172" s="90" t="s">
        <v>1485</v>
      </c>
      <c r="G172" s="175" t="s">
        <v>1812</v>
      </c>
      <c r="H172" s="244">
        <v>2</v>
      </c>
      <c r="I172" s="245"/>
    </row>
    <row r="173" spans="1:9" ht="90.75" customHeight="1" x14ac:dyDescent="0.2">
      <c r="A173" s="147" t="s">
        <v>2007</v>
      </c>
      <c r="B173" s="3"/>
      <c r="C173" s="4"/>
      <c r="D173" s="4"/>
      <c r="E173" s="116" t="s">
        <v>1442</v>
      </c>
      <c r="F173" s="157" t="s">
        <v>1492</v>
      </c>
      <c r="G173" s="175" t="s">
        <v>1812</v>
      </c>
      <c r="H173" s="244">
        <v>2</v>
      </c>
      <c r="I173" s="245"/>
    </row>
    <row r="174" spans="1:9" ht="57" customHeight="1" x14ac:dyDescent="0.2">
      <c r="A174" s="147" t="s">
        <v>2008</v>
      </c>
      <c r="B174" s="3"/>
      <c r="C174" s="4"/>
      <c r="D174" s="4"/>
      <c r="E174" s="116" t="s">
        <v>203</v>
      </c>
      <c r="F174" s="38" t="s">
        <v>1575</v>
      </c>
      <c r="G174" s="175" t="s">
        <v>1812</v>
      </c>
      <c r="H174" s="244">
        <v>2</v>
      </c>
      <c r="I174" s="245"/>
    </row>
    <row r="175" spans="1:9" ht="41.25" customHeight="1" x14ac:dyDescent="0.2">
      <c r="A175" s="147" t="s">
        <v>2005</v>
      </c>
      <c r="B175" s="3"/>
      <c r="C175" s="4"/>
      <c r="D175" s="4"/>
      <c r="E175" s="38" t="s">
        <v>205</v>
      </c>
      <c r="F175" s="90" t="s">
        <v>1576</v>
      </c>
      <c r="G175" s="175" t="s">
        <v>1812</v>
      </c>
      <c r="H175" s="244">
        <v>2</v>
      </c>
      <c r="I175" s="245"/>
    </row>
    <row r="176" spans="1:9" ht="73.5" customHeight="1" x14ac:dyDescent="0.2">
      <c r="A176" s="147" t="s">
        <v>2005</v>
      </c>
      <c r="B176" s="3"/>
      <c r="C176" s="4"/>
      <c r="D176" s="4"/>
      <c r="E176" s="38" t="s">
        <v>1577</v>
      </c>
      <c r="F176" s="90" t="s">
        <v>1487</v>
      </c>
      <c r="G176" s="175" t="s">
        <v>1812</v>
      </c>
      <c r="H176" s="244">
        <v>2</v>
      </c>
      <c r="I176" s="245"/>
    </row>
    <row r="177" spans="1:11" ht="32" x14ac:dyDescent="0.2">
      <c r="A177" s="147" t="s">
        <v>2006</v>
      </c>
      <c r="B177" s="3"/>
      <c r="C177" s="4"/>
      <c r="D177" s="4"/>
      <c r="E177" s="38" t="s">
        <v>1578</v>
      </c>
      <c r="F177" s="90" t="s">
        <v>1488</v>
      </c>
      <c r="G177" s="175" t="s">
        <v>1812</v>
      </c>
      <c r="H177" s="244">
        <v>2</v>
      </c>
      <c r="I177" s="245"/>
    </row>
    <row r="178" spans="1:11" ht="32" x14ac:dyDescent="0.2">
      <c r="A178" s="147" t="s">
        <v>2006</v>
      </c>
      <c r="B178" s="3"/>
      <c r="C178" s="4"/>
      <c r="D178" s="4"/>
      <c r="E178" s="38" t="s">
        <v>1579</v>
      </c>
      <c r="F178" s="158" t="s">
        <v>1489</v>
      </c>
      <c r="G178" s="175" t="s">
        <v>1812</v>
      </c>
      <c r="H178" s="244">
        <v>2</v>
      </c>
      <c r="I178" s="245"/>
    </row>
    <row r="179" spans="1:11" ht="32" x14ac:dyDescent="0.2">
      <c r="A179" s="147" t="s">
        <v>90</v>
      </c>
      <c r="B179" s="3"/>
      <c r="C179" s="4"/>
      <c r="D179" s="4"/>
      <c r="E179" s="38" t="s">
        <v>1580</v>
      </c>
      <c r="F179" s="90" t="s">
        <v>1581</v>
      </c>
      <c r="G179" s="175" t="s">
        <v>1812</v>
      </c>
      <c r="H179" s="244">
        <v>2</v>
      </c>
      <c r="I179" s="242" t="s">
        <v>2331</v>
      </c>
    </row>
    <row r="180" spans="1:11" ht="112" x14ac:dyDescent="0.2">
      <c r="A180" s="147" t="s">
        <v>2005</v>
      </c>
      <c r="B180" s="3"/>
      <c r="C180" s="4"/>
      <c r="D180" s="4"/>
      <c r="E180" s="38" t="s">
        <v>2090</v>
      </c>
      <c r="F180" s="90" t="s">
        <v>1490</v>
      </c>
      <c r="G180" s="175" t="s">
        <v>1812</v>
      </c>
      <c r="H180" s="244">
        <v>2</v>
      </c>
      <c r="I180" s="245"/>
    </row>
    <row r="181" spans="1:11" ht="32" x14ac:dyDescent="0.2">
      <c r="A181" s="147" t="s">
        <v>2005</v>
      </c>
      <c r="B181" s="3"/>
      <c r="C181" s="4"/>
      <c r="D181" s="4"/>
      <c r="E181" s="38" t="s">
        <v>217</v>
      </c>
      <c r="F181" s="90" t="s">
        <v>1491</v>
      </c>
      <c r="G181" s="175" t="s">
        <v>1812</v>
      </c>
      <c r="H181" s="244">
        <v>2</v>
      </c>
      <c r="I181" s="245"/>
    </row>
    <row r="182" spans="1:11" ht="48" x14ac:dyDescent="0.2">
      <c r="A182" s="147" t="s">
        <v>2005</v>
      </c>
      <c r="B182" s="3"/>
      <c r="C182" s="4"/>
      <c r="D182" s="4"/>
      <c r="E182" s="38" t="s">
        <v>221</v>
      </c>
      <c r="F182" s="90" t="s">
        <v>1582</v>
      </c>
      <c r="G182" s="175" t="s">
        <v>1812</v>
      </c>
      <c r="H182" s="244">
        <v>2</v>
      </c>
      <c r="I182" s="245"/>
    </row>
    <row r="183" spans="1:11" ht="75.75" customHeight="1" x14ac:dyDescent="0.2">
      <c r="A183" s="147" t="s">
        <v>2005</v>
      </c>
      <c r="B183" s="3"/>
      <c r="C183" s="4"/>
      <c r="D183" s="4"/>
      <c r="E183" s="116" t="s">
        <v>223</v>
      </c>
      <c r="F183" s="157" t="s">
        <v>1914</v>
      </c>
      <c r="G183" s="175" t="s">
        <v>1812</v>
      </c>
      <c r="H183" s="244">
        <v>2</v>
      </c>
      <c r="I183" s="245"/>
    </row>
    <row r="184" spans="1:11" x14ac:dyDescent="0.2">
      <c r="A184" s="147" t="s">
        <v>2005</v>
      </c>
      <c r="B184" s="3"/>
      <c r="C184" s="4"/>
      <c r="D184" s="4"/>
      <c r="E184" s="116" t="s">
        <v>225</v>
      </c>
      <c r="F184" s="157" t="s">
        <v>226</v>
      </c>
      <c r="G184" s="175" t="s">
        <v>1812</v>
      </c>
      <c r="H184" s="244">
        <v>2</v>
      </c>
      <c r="I184" s="245"/>
    </row>
    <row r="185" spans="1:11" ht="51.75" customHeight="1" x14ac:dyDescent="0.2">
      <c r="A185" s="147" t="s">
        <v>2005</v>
      </c>
      <c r="B185" s="3"/>
      <c r="C185" s="4"/>
      <c r="D185" s="4"/>
      <c r="E185" s="38" t="s">
        <v>227</v>
      </c>
      <c r="F185" s="90" t="s">
        <v>1583</v>
      </c>
      <c r="G185" s="175" t="s">
        <v>1794</v>
      </c>
      <c r="H185" s="244">
        <v>2</v>
      </c>
      <c r="I185" s="245"/>
    </row>
    <row r="186" spans="1:11" ht="32" x14ac:dyDescent="0.2">
      <c r="A186" s="147" t="s">
        <v>2005</v>
      </c>
      <c r="B186" s="3"/>
      <c r="C186" s="4"/>
      <c r="D186" s="4"/>
      <c r="E186" s="38" t="s">
        <v>1755</v>
      </c>
      <c r="F186" s="90" t="s">
        <v>1584</v>
      </c>
      <c r="G186" s="175" t="s">
        <v>1812</v>
      </c>
      <c r="H186" s="244">
        <v>2</v>
      </c>
      <c r="I186" s="245"/>
    </row>
    <row r="187" spans="1:11" ht="73.5" customHeight="1" x14ac:dyDescent="0.2">
      <c r="A187" s="147" t="s">
        <v>2009</v>
      </c>
      <c r="B187" s="3"/>
      <c r="C187" s="4"/>
      <c r="D187" s="4"/>
      <c r="E187" s="116" t="s">
        <v>1430</v>
      </c>
      <c r="F187" s="157" t="s">
        <v>1585</v>
      </c>
      <c r="G187" s="175" t="s">
        <v>1812</v>
      </c>
      <c r="H187" s="244">
        <v>2</v>
      </c>
      <c r="I187" s="245"/>
    </row>
    <row r="188" spans="1:11" ht="64" x14ac:dyDescent="0.2">
      <c r="A188" s="147" t="s">
        <v>2005</v>
      </c>
      <c r="B188" s="3" t="s">
        <v>1245</v>
      </c>
      <c r="C188" s="4"/>
      <c r="D188" s="4" t="s">
        <v>1586</v>
      </c>
      <c r="E188" s="38" t="s">
        <v>1587</v>
      </c>
      <c r="F188" s="90" t="s">
        <v>1588</v>
      </c>
      <c r="G188" s="175" t="s">
        <v>1812</v>
      </c>
      <c r="H188" s="244">
        <v>2</v>
      </c>
      <c r="I188" s="245"/>
      <c r="J188" s="214">
        <f>SUM(H188:H192)</f>
        <v>10</v>
      </c>
      <c r="K188" s="214">
        <f>COUNT(H188:H192)*2</f>
        <v>10</v>
      </c>
    </row>
    <row r="189" spans="1:11" ht="64" x14ac:dyDescent="0.2">
      <c r="A189" s="147" t="s">
        <v>2005</v>
      </c>
      <c r="B189" s="3"/>
      <c r="C189" s="4"/>
      <c r="D189" s="4"/>
      <c r="E189" s="159" t="s">
        <v>2091</v>
      </c>
      <c r="F189" s="90" t="s">
        <v>1589</v>
      </c>
      <c r="G189" s="175" t="s">
        <v>1812</v>
      </c>
      <c r="H189" s="244">
        <v>2</v>
      </c>
      <c r="I189" s="245"/>
    </row>
    <row r="190" spans="1:11" ht="80" x14ac:dyDescent="0.2">
      <c r="A190" s="147" t="s">
        <v>2005</v>
      </c>
      <c r="B190" s="3"/>
      <c r="C190" s="4"/>
      <c r="D190" s="4"/>
      <c r="E190" s="159" t="s">
        <v>236</v>
      </c>
      <c r="F190" s="157" t="s">
        <v>1972</v>
      </c>
      <c r="G190" s="175" t="s">
        <v>1812</v>
      </c>
      <c r="H190" s="244">
        <v>2</v>
      </c>
      <c r="I190" s="245"/>
    </row>
    <row r="191" spans="1:11" ht="105.75" customHeight="1" x14ac:dyDescent="0.2">
      <c r="A191" s="147" t="s">
        <v>2005</v>
      </c>
      <c r="B191" s="3"/>
      <c r="C191" s="4"/>
      <c r="D191" s="4"/>
      <c r="E191" s="116" t="s">
        <v>1813</v>
      </c>
      <c r="F191" s="157" t="s">
        <v>1443</v>
      </c>
      <c r="G191" s="175" t="s">
        <v>1812</v>
      </c>
      <c r="H191" s="244">
        <v>2</v>
      </c>
      <c r="I191" s="245"/>
    </row>
    <row r="192" spans="1:11" ht="105.75" customHeight="1" x14ac:dyDescent="0.2">
      <c r="A192" s="147" t="s">
        <v>2011</v>
      </c>
      <c r="B192" s="3"/>
      <c r="C192" s="68"/>
      <c r="D192" s="149"/>
      <c r="E192" s="38" t="s">
        <v>1460</v>
      </c>
      <c r="F192" s="38" t="s">
        <v>1590</v>
      </c>
      <c r="G192" s="176" t="s">
        <v>1897</v>
      </c>
      <c r="H192" s="244">
        <v>2</v>
      </c>
      <c r="I192" s="255"/>
    </row>
    <row r="193" spans="1:12" ht="26.25" customHeight="1" x14ac:dyDescent="0.2">
      <c r="A193" s="147" t="s">
        <v>2005</v>
      </c>
      <c r="B193" s="3" t="s">
        <v>241</v>
      </c>
      <c r="C193" s="301" t="s">
        <v>242</v>
      </c>
      <c r="D193" s="302"/>
      <c r="E193" s="302"/>
      <c r="F193" s="302"/>
      <c r="G193" s="302"/>
      <c r="H193" s="302"/>
      <c r="I193" s="303"/>
      <c r="J193" s="214">
        <f>SUM(H194:H199)</f>
        <v>12</v>
      </c>
      <c r="K193" s="214">
        <f>COUNT(H194:H199)*2</f>
        <v>12</v>
      </c>
    </row>
    <row r="194" spans="1:12" ht="150" customHeight="1" x14ac:dyDescent="0.2">
      <c r="A194" s="147" t="s">
        <v>2005</v>
      </c>
      <c r="B194" s="3" t="s">
        <v>1246</v>
      </c>
      <c r="C194" s="4"/>
      <c r="D194" s="4" t="s">
        <v>243</v>
      </c>
      <c r="E194" s="14" t="s">
        <v>1433</v>
      </c>
      <c r="F194" s="84" t="s">
        <v>1973</v>
      </c>
      <c r="G194" s="170" t="s">
        <v>1794</v>
      </c>
      <c r="H194" s="254">
        <v>2</v>
      </c>
      <c r="I194" s="245"/>
      <c r="J194" s="214">
        <f>SUM(H194:H198)</f>
        <v>10</v>
      </c>
      <c r="K194" s="214">
        <f>COUNT(H194:H198)*2</f>
        <v>10</v>
      </c>
    </row>
    <row r="195" spans="1:12" ht="116.25" customHeight="1" x14ac:dyDescent="0.2">
      <c r="A195" s="147" t="s">
        <v>2008</v>
      </c>
      <c r="B195" s="3"/>
      <c r="C195" s="4"/>
      <c r="D195" s="4"/>
      <c r="E195" s="14" t="s">
        <v>1434</v>
      </c>
      <c r="F195" s="84" t="s">
        <v>1756</v>
      </c>
      <c r="G195" s="170" t="s">
        <v>1794</v>
      </c>
      <c r="H195" s="254">
        <v>2</v>
      </c>
      <c r="I195" s="245"/>
    </row>
    <row r="196" spans="1:12" ht="80.25" customHeight="1" x14ac:dyDescent="0.2">
      <c r="A196" s="147" t="s">
        <v>2009</v>
      </c>
      <c r="B196" s="3"/>
      <c r="C196" s="4"/>
      <c r="D196" s="4"/>
      <c r="E196" s="14" t="s">
        <v>1435</v>
      </c>
      <c r="F196" s="84" t="s">
        <v>1436</v>
      </c>
      <c r="G196" s="170" t="s">
        <v>1794</v>
      </c>
      <c r="H196" s="254">
        <v>2</v>
      </c>
      <c r="I196" s="245"/>
    </row>
    <row r="197" spans="1:12" ht="80" x14ac:dyDescent="0.2">
      <c r="A197" s="147" t="s">
        <v>90</v>
      </c>
      <c r="B197" s="3"/>
      <c r="C197" s="4"/>
      <c r="D197" s="4"/>
      <c r="E197" s="14" t="s">
        <v>1437</v>
      </c>
      <c r="F197" s="84" t="s">
        <v>1591</v>
      </c>
      <c r="G197" s="170" t="s">
        <v>1794</v>
      </c>
      <c r="H197" s="254">
        <v>2</v>
      </c>
      <c r="I197" s="242" t="s">
        <v>2331</v>
      </c>
    </row>
    <row r="198" spans="1:12" ht="48" x14ac:dyDescent="0.2">
      <c r="A198" s="147" t="s">
        <v>2005</v>
      </c>
      <c r="B198" s="3"/>
      <c r="C198" s="4"/>
      <c r="D198" s="4"/>
      <c r="E198" s="14" t="s">
        <v>1592</v>
      </c>
      <c r="F198" s="88" t="s">
        <v>1974</v>
      </c>
      <c r="G198" s="170" t="s">
        <v>1794</v>
      </c>
      <c r="H198" s="254">
        <v>2</v>
      </c>
      <c r="I198" s="245"/>
    </row>
    <row r="199" spans="1:12" ht="78" customHeight="1" x14ac:dyDescent="0.2">
      <c r="A199" s="147" t="s">
        <v>2005</v>
      </c>
      <c r="B199" s="3" t="s">
        <v>1247</v>
      </c>
      <c r="C199" s="4"/>
      <c r="D199" s="4" t="s">
        <v>250</v>
      </c>
      <c r="E199" s="14" t="s">
        <v>251</v>
      </c>
      <c r="F199" s="84" t="s">
        <v>1593</v>
      </c>
      <c r="G199" s="170" t="s">
        <v>1794</v>
      </c>
      <c r="H199" s="254">
        <v>2</v>
      </c>
      <c r="I199" s="245"/>
      <c r="J199" s="214">
        <f>SUM(H199)</f>
        <v>2</v>
      </c>
      <c r="K199" s="214">
        <f>COUNT(H199)*2</f>
        <v>2</v>
      </c>
    </row>
    <row r="200" spans="1:12" ht="15.75" customHeight="1" x14ac:dyDescent="0.2">
      <c r="A200" s="147" t="s">
        <v>2005</v>
      </c>
      <c r="B200" s="3"/>
      <c r="C200" s="155"/>
      <c r="D200" s="295" t="s">
        <v>253</v>
      </c>
      <c r="E200" s="296"/>
      <c r="F200" s="296"/>
      <c r="G200" s="296"/>
      <c r="H200" s="296"/>
      <c r="I200" s="297"/>
      <c r="J200" s="214">
        <f>J201+J214+J229+J246+J262+J290</f>
        <v>176</v>
      </c>
      <c r="K200" s="214">
        <f>K201+K214+K229+K246+K262+K290</f>
        <v>176</v>
      </c>
      <c r="L200" s="220">
        <f>J200/K200</f>
        <v>1</v>
      </c>
    </row>
    <row r="201" spans="1:12" ht="40.5" customHeight="1" x14ac:dyDescent="0.2">
      <c r="A201" s="147" t="s">
        <v>2005</v>
      </c>
      <c r="B201" s="3" t="s">
        <v>254</v>
      </c>
      <c r="C201" s="301" t="s">
        <v>255</v>
      </c>
      <c r="D201" s="302"/>
      <c r="E201" s="302"/>
      <c r="F201" s="302"/>
      <c r="G201" s="302"/>
      <c r="H201" s="302"/>
      <c r="I201" s="303"/>
      <c r="J201" s="214">
        <f>SUM(H202:H213)</f>
        <v>24</v>
      </c>
      <c r="K201" s="214">
        <f>COUNT(H202:H213)*2</f>
        <v>24</v>
      </c>
    </row>
    <row r="202" spans="1:12" ht="135" customHeight="1" x14ac:dyDescent="0.2">
      <c r="A202" s="147" t="s">
        <v>2005</v>
      </c>
      <c r="B202" s="3" t="s">
        <v>1248</v>
      </c>
      <c r="C202" s="4"/>
      <c r="D202" s="4" t="s">
        <v>256</v>
      </c>
      <c r="E202" s="19" t="s">
        <v>2235</v>
      </c>
      <c r="F202" s="30" t="s">
        <v>1815</v>
      </c>
      <c r="G202" s="170" t="s">
        <v>1794</v>
      </c>
      <c r="H202" s="244">
        <v>2</v>
      </c>
      <c r="I202" s="245"/>
      <c r="J202" s="214">
        <f>SUM(H202:H207)</f>
        <v>12</v>
      </c>
      <c r="K202" s="214">
        <f>COUNT(H202:H207)*2</f>
        <v>12</v>
      </c>
    </row>
    <row r="203" spans="1:12" ht="176" x14ac:dyDescent="0.2">
      <c r="A203" s="147" t="s">
        <v>2005</v>
      </c>
      <c r="B203" s="3"/>
      <c r="C203" s="4"/>
      <c r="D203" s="4"/>
      <c r="E203" s="19" t="s">
        <v>259</v>
      </c>
      <c r="F203" s="30" t="s">
        <v>1470</v>
      </c>
      <c r="G203" s="170" t="s">
        <v>1794</v>
      </c>
      <c r="H203" s="244">
        <v>2</v>
      </c>
      <c r="I203" s="245"/>
    </row>
    <row r="204" spans="1:12" ht="49.5" customHeight="1" x14ac:dyDescent="0.2">
      <c r="A204" s="147" t="s">
        <v>2005</v>
      </c>
      <c r="B204" s="3"/>
      <c r="C204" s="4"/>
      <c r="D204" s="4"/>
      <c r="E204" s="19" t="s">
        <v>2236</v>
      </c>
      <c r="F204" s="67" t="s">
        <v>1816</v>
      </c>
      <c r="G204" s="170" t="s">
        <v>1772</v>
      </c>
      <c r="H204" s="244">
        <v>2</v>
      </c>
      <c r="I204" s="245"/>
    </row>
    <row r="205" spans="1:12" ht="49.5" customHeight="1" x14ac:dyDescent="0.2">
      <c r="A205" s="147" t="s">
        <v>2005</v>
      </c>
      <c r="B205" s="3"/>
      <c r="C205" s="4"/>
      <c r="D205" s="4"/>
      <c r="E205" s="36" t="s">
        <v>2237</v>
      </c>
      <c r="F205" s="30" t="s">
        <v>2238</v>
      </c>
      <c r="G205" s="170" t="s">
        <v>1814</v>
      </c>
      <c r="H205" s="244">
        <v>2</v>
      </c>
      <c r="I205" s="245"/>
    </row>
    <row r="206" spans="1:12" ht="48" x14ac:dyDescent="0.2">
      <c r="A206" s="147" t="s">
        <v>2005</v>
      </c>
      <c r="B206" s="3"/>
      <c r="C206" s="4"/>
      <c r="D206" s="4"/>
      <c r="E206" s="37" t="s">
        <v>1594</v>
      </c>
      <c r="F206" s="30" t="s">
        <v>2092</v>
      </c>
      <c r="G206" s="170" t="s">
        <v>1796</v>
      </c>
      <c r="H206" s="244">
        <v>2</v>
      </c>
      <c r="I206" s="245"/>
    </row>
    <row r="207" spans="1:12" ht="32" x14ac:dyDescent="0.2">
      <c r="A207" s="147" t="s">
        <v>2005</v>
      </c>
      <c r="B207" s="3"/>
      <c r="C207" s="4"/>
      <c r="D207" s="4"/>
      <c r="E207" s="32" t="s">
        <v>1595</v>
      </c>
      <c r="F207" s="90" t="s">
        <v>1596</v>
      </c>
      <c r="G207" s="176" t="s">
        <v>1814</v>
      </c>
      <c r="H207" s="244">
        <v>2</v>
      </c>
      <c r="I207" s="245"/>
    </row>
    <row r="208" spans="1:12" ht="128" x14ac:dyDescent="0.2">
      <c r="A208" s="147" t="s">
        <v>2005</v>
      </c>
      <c r="B208" s="3" t="s">
        <v>1249</v>
      </c>
      <c r="C208" s="4"/>
      <c r="D208" s="4" t="s">
        <v>269</v>
      </c>
      <c r="E208" s="22" t="s">
        <v>270</v>
      </c>
      <c r="F208" s="30" t="s">
        <v>271</v>
      </c>
      <c r="G208" s="170" t="s">
        <v>1794</v>
      </c>
      <c r="H208" s="244">
        <v>2</v>
      </c>
      <c r="I208" s="245"/>
      <c r="J208" s="214">
        <f>SUM(H208:H213)</f>
        <v>12</v>
      </c>
      <c r="K208" s="214">
        <f>COUNT(H208:H213)*2</f>
        <v>12</v>
      </c>
    </row>
    <row r="209" spans="1:11" ht="32" x14ac:dyDescent="0.2">
      <c r="A209" s="147" t="s">
        <v>2005</v>
      </c>
      <c r="B209" s="3"/>
      <c r="C209" s="4"/>
      <c r="D209" s="4"/>
      <c r="E209" s="24" t="s">
        <v>2239</v>
      </c>
      <c r="F209" s="30" t="s">
        <v>1597</v>
      </c>
      <c r="G209" s="170" t="s">
        <v>1794</v>
      </c>
      <c r="H209" s="244">
        <v>2</v>
      </c>
      <c r="I209" s="245"/>
    </row>
    <row r="210" spans="1:11" ht="128" x14ac:dyDescent="0.2">
      <c r="A210" s="147" t="s">
        <v>2005</v>
      </c>
      <c r="B210" s="3"/>
      <c r="C210" s="4"/>
      <c r="D210" s="19"/>
      <c r="E210" s="24" t="s">
        <v>274</v>
      </c>
      <c r="F210" s="30" t="s">
        <v>275</v>
      </c>
      <c r="G210" s="170" t="s">
        <v>1773</v>
      </c>
      <c r="H210" s="244">
        <v>2</v>
      </c>
      <c r="I210" s="245"/>
    </row>
    <row r="211" spans="1:11" ht="80" x14ac:dyDescent="0.2">
      <c r="A211" s="147" t="s">
        <v>2005</v>
      </c>
      <c r="B211" s="3"/>
      <c r="C211" s="4"/>
      <c r="D211" s="19"/>
      <c r="E211" s="24" t="s">
        <v>1885</v>
      </c>
      <c r="F211" s="73" t="s">
        <v>1975</v>
      </c>
      <c r="G211" s="170" t="s">
        <v>1801</v>
      </c>
      <c r="H211" s="244">
        <v>2</v>
      </c>
      <c r="I211" s="245"/>
    </row>
    <row r="212" spans="1:11" ht="64" x14ac:dyDescent="0.2">
      <c r="A212" s="147" t="s">
        <v>2005</v>
      </c>
      <c r="B212" s="3"/>
      <c r="C212" s="4"/>
      <c r="D212" s="4"/>
      <c r="E212" s="19" t="s">
        <v>2240</v>
      </c>
      <c r="F212" s="30" t="s">
        <v>2241</v>
      </c>
      <c r="G212" s="170" t="s">
        <v>1794</v>
      </c>
      <c r="H212" s="244">
        <v>2</v>
      </c>
      <c r="I212" s="245"/>
    </row>
    <row r="213" spans="1:11" ht="45" customHeight="1" x14ac:dyDescent="0.2">
      <c r="A213" s="147" t="s">
        <v>2005</v>
      </c>
      <c r="B213" s="3"/>
      <c r="C213" s="4"/>
      <c r="D213" s="4"/>
      <c r="E213" s="19" t="s">
        <v>280</v>
      </c>
      <c r="F213" s="30" t="s">
        <v>281</v>
      </c>
      <c r="G213" s="170" t="s">
        <v>1773</v>
      </c>
      <c r="H213" s="244">
        <v>2</v>
      </c>
      <c r="I213" s="245"/>
    </row>
    <row r="214" spans="1:11" ht="36" customHeight="1" x14ac:dyDescent="0.2">
      <c r="A214" s="147" t="s">
        <v>2005</v>
      </c>
      <c r="B214" s="3" t="s">
        <v>282</v>
      </c>
      <c r="C214" s="314" t="s">
        <v>283</v>
      </c>
      <c r="D214" s="315"/>
      <c r="E214" s="315"/>
      <c r="F214" s="315"/>
      <c r="G214" s="315"/>
      <c r="H214" s="315"/>
      <c r="I214" s="315"/>
      <c r="J214" s="214">
        <f>SUM(H215:H228)</f>
        <v>28</v>
      </c>
      <c r="K214" s="214">
        <f>COUNT(H215:H228)*2</f>
        <v>28</v>
      </c>
    </row>
    <row r="215" spans="1:11" ht="51" x14ac:dyDescent="0.2">
      <c r="A215" s="147" t="s">
        <v>2005</v>
      </c>
      <c r="B215" s="3" t="s">
        <v>1250</v>
      </c>
      <c r="C215" s="4"/>
      <c r="D215" s="8" t="s">
        <v>1598</v>
      </c>
      <c r="E215" s="39" t="s">
        <v>2242</v>
      </c>
      <c r="F215" s="151" t="s">
        <v>1599</v>
      </c>
      <c r="G215" s="177" t="s">
        <v>1772</v>
      </c>
      <c r="H215" s="256">
        <v>2</v>
      </c>
      <c r="I215" s="257"/>
      <c r="J215" s="214">
        <f>SUM(H215:H219)</f>
        <v>10</v>
      </c>
      <c r="K215" s="214">
        <f>COUNT(H215:H219)*2</f>
        <v>10</v>
      </c>
    </row>
    <row r="216" spans="1:11" ht="52.5" customHeight="1" x14ac:dyDescent="0.2">
      <c r="A216" s="147" t="s">
        <v>2005</v>
      </c>
      <c r="B216" s="3"/>
      <c r="C216" s="4"/>
      <c r="D216" s="4"/>
      <c r="E216" s="26" t="s">
        <v>1600</v>
      </c>
      <c r="F216" s="30" t="s">
        <v>2336</v>
      </c>
      <c r="G216" s="170" t="s">
        <v>1817</v>
      </c>
      <c r="H216" s="256">
        <v>2</v>
      </c>
      <c r="I216" s="245"/>
    </row>
    <row r="217" spans="1:11" ht="144" x14ac:dyDescent="0.2">
      <c r="A217" s="147" t="s">
        <v>2005</v>
      </c>
      <c r="B217" s="3"/>
      <c r="C217" s="4"/>
      <c r="D217" s="4"/>
      <c r="E217" s="4" t="s">
        <v>289</v>
      </c>
      <c r="F217" s="30" t="s">
        <v>2243</v>
      </c>
      <c r="G217" s="170" t="s">
        <v>1817</v>
      </c>
      <c r="H217" s="256">
        <v>2</v>
      </c>
      <c r="I217" s="245"/>
    </row>
    <row r="218" spans="1:11" ht="56.25" customHeight="1" x14ac:dyDescent="0.2">
      <c r="A218" s="147" t="s">
        <v>2005</v>
      </c>
      <c r="B218" s="3"/>
      <c r="C218" s="4"/>
      <c r="D218" s="4"/>
      <c r="E218" s="4" t="s">
        <v>1911</v>
      </c>
      <c r="F218" s="21" t="s">
        <v>2244</v>
      </c>
      <c r="G218" s="166" t="s">
        <v>1991</v>
      </c>
      <c r="H218" s="256">
        <v>2</v>
      </c>
      <c r="I218" s="245"/>
    </row>
    <row r="219" spans="1:11" ht="56.25" customHeight="1" x14ac:dyDescent="0.2">
      <c r="A219" s="147" t="s">
        <v>2005</v>
      </c>
      <c r="B219" s="3"/>
      <c r="C219" s="4"/>
      <c r="D219" s="4"/>
      <c r="E219" s="49" t="s">
        <v>1912</v>
      </c>
      <c r="F219" s="21" t="s">
        <v>1913</v>
      </c>
      <c r="G219" s="166" t="s">
        <v>1817</v>
      </c>
      <c r="H219" s="256">
        <v>2</v>
      </c>
      <c r="I219" s="245"/>
    </row>
    <row r="220" spans="1:11" ht="34" x14ac:dyDescent="0.2">
      <c r="A220" s="147" t="s">
        <v>2005</v>
      </c>
      <c r="B220" s="3" t="s">
        <v>1251</v>
      </c>
      <c r="C220" s="4"/>
      <c r="D220" s="4" t="s">
        <v>1601</v>
      </c>
      <c r="E220" s="19" t="s">
        <v>2245</v>
      </c>
      <c r="F220" s="30" t="s">
        <v>1474</v>
      </c>
      <c r="G220" s="170" t="s">
        <v>1794</v>
      </c>
      <c r="H220" s="256">
        <v>2</v>
      </c>
      <c r="I220" s="245"/>
      <c r="J220" s="214">
        <f>SUM(H220:H224)</f>
        <v>10</v>
      </c>
      <c r="K220" s="214">
        <f>COUNT(H220:H224)*2</f>
        <v>10</v>
      </c>
    </row>
    <row r="221" spans="1:11" ht="48" x14ac:dyDescent="0.2">
      <c r="A221" s="147" t="s">
        <v>2005</v>
      </c>
      <c r="B221" s="3"/>
      <c r="C221" s="4"/>
      <c r="D221" s="4"/>
      <c r="E221" s="19" t="s">
        <v>298</v>
      </c>
      <c r="F221" s="30" t="s">
        <v>299</v>
      </c>
      <c r="G221" s="170" t="s">
        <v>1794</v>
      </c>
      <c r="H221" s="256">
        <v>2</v>
      </c>
      <c r="I221" s="245"/>
    </row>
    <row r="222" spans="1:11" ht="32" x14ac:dyDescent="0.2">
      <c r="A222" s="147" t="s">
        <v>2005</v>
      </c>
      <c r="B222" s="3"/>
      <c r="C222" s="4"/>
      <c r="D222" s="4"/>
      <c r="E222" s="19" t="s">
        <v>300</v>
      </c>
      <c r="F222" s="30"/>
      <c r="G222" s="170" t="s">
        <v>1794</v>
      </c>
      <c r="H222" s="256">
        <v>2</v>
      </c>
      <c r="I222" s="245"/>
    </row>
    <row r="223" spans="1:11" ht="80" x14ac:dyDescent="0.2">
      <c r="A223" s="147" t="s">
        <v>2005</v>
      </c>
      <c r="B223" s="3"/>
      <c r="C223" s="4"/>
      <c r="D223" s="4"/>
      <c r="E223" s="27" t="s">
        <v>1880</v>
      </c>
      <c r="F223" s="27" t="s">
        <v>1881</v>
      </c>
      <c r="G223" s="170" t="s">
        <v>1798</v>
      </c>
      <c r="H223" s="256">
        <v>2</v>
      </c>
      <c r="I223" s="245"/>
    </row>
    <row r="224" spans="1:11" ht="64" x14ac:dyDescent="0.2">
      <c r="A224" s="147" t="s">
        <v>2005</v>
      </c>
      <c r="B224" s="3"/>
      <c r="C224" s="4"/>
      <c r="D224" s="4"/>
      <c r="E224" s="183" t="s">
        <v>2093</v>
      </c>
      <c r="F224" s="184" t="s">
        <v>1951</v>
      </c>
      <c r="G224" s="178" t="s">
        <v>1897</v>
      </c>
      <c r="H224" s="256">
        <v>2</v>
      </c>
      <c r="I224" s="245"/>
    </row>
    <row r="225" spans="1:11" ht="34" x14ac:dyDescent="0.2">
      <c r="A225" s="147" t="s">
        <v>2005</v>
      </c>
      <c r="B225" s="3" t="s">
        <v>1252</v>
      </c>
      <c r="C225" s="4"/>
      <c r="D225" s="4" t="s">
        <v>302</v>
      </c>
      <c r="E225" s="150" t="s">
        <v>1475</v>
      </c>
      <c r="F225" s="163"/>
      <c r="G225" s="179" t="s">
        <v>1794</v>
      </c>
      <c r="H225" s="256">
        <v>2</v>
      </c>
      <c r="I225" s="245"/>
      <c r="J225" s="214">
        <f>SUM(H225:H228)</f>
        <v>8</v>
      </c>
      <c r="K225" s="214">
        <f>COUNT(H225:H228)*2</f>
        <v>8</v>
      </c>
    </row>
    <row r="226" spans="1:11" ht="64" x14ac:dyDescent="0.2">
      <c r="A226" s="147" t="s">
        <v>2005</v>
      </c>
      <c r="B226" s="3"/>
      <c r="C226" s="4"/>
      <c r="D226" s="4"/>
      <c r="E226" s="15" t="s">
        <v>303</v>
      </c>
      <c r="F226" s="91" t="s">
        <v>1602</v>
      </c>
      <c r="G226" s="179"/>
      <c r="H226" s="256">
        <v>2</v>
      </c>
      <c r="I226" s="245"/>
    </row>
    <row r="227" spans="1:11" ht="32" x14ac:dyDescent="0.2">
      <c r="A227" s="147" t="s">
        <v>2005</v>
      </c>
      <c r="B227" s="3"/>
      <c r="C227" s="4"/>
      <c r="D227" s="4"/>
      <c r="E227" s="27" t="s">
        <v>2246</v>
      </c>
      <c r="F227" s="22" t="s">
        <v>1976</v>
      </c>
      <c r="G227" s="168" t="s">
        <v>1794</v>
      </c>
      <c r="H227" s="256">
        <v>2</v>
      </c>
      <c r="I227" s="245"/>
    </row>
    <row r="228" spans="1:11" ht="64" x14ac:dyDescent="0.2">
      <c r="A228" s="147" t="s">
        <v>2005</v>
      </c>
      <c r="B228" s="3"/>
      <c r="C228" s="4"/>
      <c r="D228" s="4"/>
      <c r="E228" s="15" t="s">
        <v>305</v>
      </c>
      <c r="F228" s="91" t="s">
        <v>2247</v>
      </c>
      <c r="G228" s="179" t="s">
        <v>1818</v>
      </c>
      <c r="H228" s="256">
        <v>2</v>
      </c>
      <c r="I228" s="245"/>
    </row>
    <row r="229" spans="1:11" ht="30" customHeight="1" x14ac:dyDescent="0.2">
      <c r="A229" s="147" t="s">
        <v>2005</v>
      </c>
      <c r="B229" s="3" t="s">
        <v>307</v>
      </c>
      <c r="C229" s="301" t="s">
        <v>308</v>
      </c>
      <c r="D229" s="312"/>
      <c r="E229" s="312"/>
      <c r="F229" s="312"/>
      <c r="G229" s="312"/>
      <c r="H229" s="312"/>
      <c r="I229" s="313"/>
      <c r="J229" s="214">
        <f>SUM(H230:H245)</f>
        <v>32</v>
      </c>
      <c r="K229" s="214">
        <f>COUNT(H230:H245)*2</f>
        <v>32</v>
      </c>
    </row>
    <row r="230" spans="1:11" ht="111.75" customHeight="1" x14ac:dyDescent="0.2">
      <c r="A230" s="147" t="s">
        <v>2005</v>
      </c>
      <c r="B230" s="3" t="s">
        <v>1253</v>
      </c>
      <c r="C230" s="4"/>
      <c r="D230" s="4" t="s">
        <v>1416</v>
      </c>
      <c r="E230" s="19" t="s">
        <v>1417</v>
      </c>
      <c r="F230" s="19" t="s">
        <v>1603</v>
      </c>
      <c r="G230" s="169" t="s">
        <v>1817</v>
      </c>
      <c r="H230" s="244">
        <v>2</v>
      </c>
      <c r="I230" s="245"/>
      <c r="J230" s="214">
        <f>SUM(H230:H237)</f>
        <v>16</v>
      </c>
      <c r="K230" s="214">
        <f>COUNT(H230:H237)*2</f>
        <v>16</v>
      </c>
    </row>
    <row r="231" spans="1:11" ht="102" customHeight="1" x14ac:dyDescent="0.2">
      <c r="A231" s="147" t="s">
        <v>2005</v>
      </c>
      <c r="B231" s="3"/>
      <c r="C231" s="4"/>
      <c r="D231" s="160"/>
      <c r="E231" s="19" t="s">
        <v>2094</v>
      </c>
      <c r="F231" s="19" t="s">
        <v>1604</v>
      </c>
      <c r="G231" s="169" t="s">
        <v>1817</v>
      </c>
      <c r="H231" s="244">
        <v>2</v>
      </c>
      <c r="I231" s="245"/>
    </row>
    <row r="232" spans="1:11" ht="104.25" customHeight="1" x14ac:dyDescent="0.2">
      <c r="A232" s="147" t="s">
        <v>2005</v>
      </c>
      <c r="B232" s="3"/>
      <c r="C232" s="4"/>
      <c r="D232" s="4"/>
      <c r="E232" s="19" t="s">
        <v>1418</v>
      </c>
      <c r="F232" s="19" t="s">
        <v>1604</v>
      </c>
      <c r="G232" s="169" t="s">
        <v>1817</v>
      </c>
      <c r="H232" s="244">
        <v>2</v>
      </c>
      <c r="I232" s="246"/>
    </row>
    <row r="233" spans="1:11" ht="107.25" customHeight="1" x14ac:dyDescent="0.2">
      <c r="A233" s="147" t="s">
        <v>2006</v>
      </c>
      <c r="B233" s="3"/>
      <c r="C233" s="4"/>
      <c r="D233" s="4"/>
      <c r="E233" s="19" t="s">
        <v>1419</v>
      </c>
      <c r="F233" s="19" t="s">
        <v>1605</v>
      </c>
      <c r="G233" s="169" t="s">
        <v>1817</v>
      </c>
      <c r="H233" s="244">
        <v>2</v>
      </c>
      <c r="I233" s="246"/>
    </row>
    <row r="234" spans="1:11" ht="141.75" customHeight="1" x14ac:dyDescent="0.2">
      <c r="A234" s="147" t="s">
        <v>2005</v>
      </c>
      <c r="B234" s="3"/>
      <c r="C234" s="4"/>
      <c r="D234" s="4"/>
      <c r="E234" s="19" t="s">
        <v>1606</v>
      </c>
      <c r="F234" s="30" t="s">
        <v>2095</v>
      </c>
      <c r="G234" s="169" t="s">
        <v>1817</v>
      </c>
      <c r="H234" s="244">
        <v>2</v>
      </c>
      <c r="I234" s="246"/>
    </row>
    <row r="235" spans="1:11" ht="48" x14ac:dyDescent="0.2">
      <c r="A235" s="147" t="s">
        <v>2005</v>
      </c>
      <c r="B235" s="3"/>
      <c r="C235" s="4"/>
      <c r="D235" s="15"/>
      <c r="E235" s="26" t="s">
        <v>1607</v>
      </c>
      <c r="F235" s="30" t="s">
        <v>2096</v>
      </c>
      <c r="G235" s="169" t="s">
        <v>1817</v>
      </c>
      <c r="H235" s="244">
        <v>2</v>
      </c>
      <c r="I235" s="258"/>
    </row>
    <row r="236" spans="1:11" ht="64" x14ac:dyDescent="0.2">
      <c r="A236" s="147" t="s">
        <v>2005</v>
      </c>
      <c r="B236" s="3"/>
      <c r="C236" s="4"/>
      <c r="D236" s="19"/>
      <c r="E236" s="26" t="s">
        <v>1608</v>
      </c>
      <c r="F236" s="30" t="s">
        <v>335</v>
      </c>
      <c r="G236" s="169" t="s">
        <v>1817</v>
      </c>
      <c r="H236" s="244">
        <v>2</v>
      </c>
      <c r="I236" s="246"/>
    </row>
    <row r="237" spans="1:11" ht="90.75" customHeight="1" x14ac:dyDescent="0.2">
      <c r="A237" s="147" t="s">
        <v>2005</v>
      </c>
      <c r="B237" s="3"/>
      <c r="C237" s="4"/>
      <c r="D237" s="19"/>
      <c r="E237" s="26" t="s">
        <v>1609</v>
      </c>
      <c r="F237" s="30" t="s">
        <v>1610</v>
      </c>
      <c r="G237" s="169" t="s">
        <v>1817</v>
      </c>
      <c r="H237" s="244">
        <v>2</v>
      </c>
      <c r="I237" s="246"/>
    </row>
    <row r="238" spans="1:11" ht="51" x14ac:dyDescent="0.2">
      <c r="A238" s="147" t="s">
        <v>2005</v>
      </c>
      <c r="B238" s="3" t="s">
        <v>1254</v>
      </c>
      <c r="C238" s="4"/>
      <c r="D238" s="4" t="s">
        <v>1611</v>
      </c>
      <c r="E238" s="4" t="s">
        <v>2248</v>
      </c>
      <c r="F238" s="30" t="s">
        <v>1612</v>
      </c>
      <c r="G238" s="170" t="s">
        <v>1801</v>
      </c>
      <c r="H238" s="244">
        <v>2</v>
      </c>
      <c r="I238" s="245"/>
      <c r="J238" s="214">
        <f>SUM(H238:H240)</f>
        <v>6</v>
      </c>
      <c r="K238" s="214">
        <f>COUNT(H238:H240)*2</f>
        <v>6</v>
      </c>
    </row>
    <row r="239" spans="1:11" ht="80" x14ac:dyDescent="0.2">
      <c r="A239" s="147" t="s">
        <v>2005</v>
      </c>
      <c r="B239" s="3"/>
      <c r="C239" s="4"/>
      <c r="D239" s="4"/>
      <c r="E239" s="4" t="s">
        <v>2249</v>
      </c>
      <c r="F239" s="30" t="s">
        <v>1613</v>
      </c>
      <c r="G239" s="170" t="s">
        <v>1801</v>
      </c>
      <c r="H239" s="244">
        <v>2</v>
      </c>
      <c r="I239" s="245"/>
    </row>
    <row r="240" spans="1:11" ht="48" x14ac:dyDescent="0.2">
      <c r="A240" s="147" t="s">
        <v>2005</v>
      </c>
      <c r="B240" s="3"/>
      <c r="C240" s="4"/>
      <c r="D240" s="4"/>
      <c r="E240" s="26" t="s">
        <v>2250</v>
      </c>
      <c r="F240" s="30" t="s">
        <v>1420</v>
      </c>
      <c r="G240" s="170" t="s">
        <v>1803</v>
      </c>
      <c r="H240" s="244">
        <v>2</v>
      </c>
      <c r="I240" s="245"/>
    </row>
    <row r="241" spans="1:11" ht="34" x14ac:dyDescent="0.2">
      <c r="A241" s="147" t="s">
        <v>2005</v>
      </c>
      <c r="B241" s="3" t="s">
        <v>1255</v>
      </c>
      <c r="C241" s="4"/>
      <c r="D241" s="4" t="s">
        <v>1421</v>
      </c>
      <c r="E241" s="4" t="s">
        <v>1422</v>
      </c>
      <c r="F241" s="4" t="s">
        <v>1614</v>
      </c>
      <c r="G241" s="170" t="s">
        <v>1773</v>
      </c>
      <c r="H241" s="244">
        <v>2</v>
      </c>
      <c r="I241" s="245"/>
      <c r="J241" s="214">
        <f>SUM(H241:H245)</f>
        <v>10</v>
      </c>
      <c r="K241" s="214">
        <f>COUNT(H241:H245)*2</f>
        <v>10</v>
      </c>
    </row>
    <row r="242" spans="1:11" ht="68" x14ac:dyDescent="0.2">
      <c r="A242" s="147" t="s">
        <v>2005</v>
      </c>
      <c r="B242" s="3"/>
      <c r="C242" s="4"/>
      <c r="D242" s="4"/>
      <c r="E242" s="4" t="s">
        <v>1425</v>
      </c>
      <c r="F242" s="4" t="s">
        <v>1767</v>
      </c>
      <c r="G242" s="170" t="s">
        <v>1772</v>
      </c>
      <c r="H242" s="244">
        <v>2</v>
      </c>
      <c r="I242" s="245"/>
    </row>
    <row r="243" spans="1:11" ht="60.75" customHeight="1" x14ac:dyDescent="0.2">
      <c r="A243" s="147" t="s">
        <v>2005</v>
      </c>
      <c r="B243" s="3"/>
      <c r="C243" s="4"/>
      <c r="D243" s="4"/>
      <c r="E243" s="4" t="s">
        <v>1615</v>
      </c>
      <c r="F243" s="4" t="s">
        <v>2097</v>
      </c>
      <c r="G243" s="170" t="s">
        <v>1772</v>
      </c>
      <c r="H243" s="244">
        <v>2</v>
      </c>
      <c r="I243" s="259"/>
    </row>
    <row r="244" spans="1:11" ht="64.5" customHeight="1" x14ac:dyDescent="0.2">
      <c r="A244" s="147" t="s">
        <v>2005</v>
      </c>
      <c r="B244" s="3"/>
      <c r="C244" s="4"/>
      <c r="D244" s="4"/>
      <c r="E244" s="4" t="s">
        <v>1616</v>
      </c>
      <c r="F244" s="4" t="s">
        <v>1617</v>
      </c>
      <c r="G244" s="170" t="s">
        <v>1979</v>
      </c>
      <c r="H244" s="244">
        <v>2</v>
      </c>
      <c r="I244" s="245"/>
    </row>
    <row r="245" spans="1:11" ht="32" x14ac:dyDescent="0.2">
      <c r="A245" s="147" t="s">
        <v>2005</v>
      </c>
      <c r="B245" s="3"/>
      <c r="C245" s="4"/>
      <c r="D245" s="4"/>
      <c r="E245" s="26" t="s">
        <v>1424</v>
      </c>
      <c r="F245" s="9" t="s">
        <v>1423</v>
      </c>
      <c r="G245" s="170" t="s">
        <v>1504</v>
      </c>
      <c r="H245" s="244">
        <v>2</v>
      </c>
      <c r="I245" s="245"/>
    </row>
    <row r="246" spans="1:11" ht="32.25" customHeight="1" x14ac:dyDescent="0.2">
      <c r="A246" s="147" t="s">
        <v>2005</v>
      </c>
      <c r="B246" s="7" t="s">
        <v>340</v>
      </c>
      <c r="C246" s="311" t="s">
        <v>341</v>
      </c>
      <c r="D246" s="311"/>
      <c r="E246" s="311"/>
      <c r="F246" s="311"/>
      <c r="G246" s="311"/>
      <c r="H246" s="311"/>
      <c r="I246" s="311"/>
      <c r="J246" s="214">
        <f>SUM(H247:H261)</f>
        <v>30</v>
      </c>
      <c r="K246" s="214">
        <f>COUNT(H247:H261)*2</f>
        <v>30</v>
      </c>
    </row>
    <row r="247" spans="1:11" ht="96" x14ac:dyDescent="0.2">
      <c r="A247" s="147" t="s">
        <v>2005</v>
      </c>
      <c r="B247" s="7" t="s">
        <v>1256</v>
      </c>
      <c r="C247" s="42"/>
      <c r="D247" s="133" t="s">
        <v>1618</v>
      </c>
      <c r="E247" s="161" t="s">
        <v>2251</v>
      </c>
      <c r="F247" s="162" t="s">
        <v>1619</v>
      </c>
      <c r="G247" s="170" t="s">
        <v>1817</v>
      </c>
      <c r="H247" s="256">
        <v>2</v>
      </c>
      <c r="I247" s="260"/>
      <c r="J247" s="214">
        <f>SUM(H247:H253)</f>
        <v>14</v>
      </c>
      <c r="K247" s="214">
        <f>COUNT(H247:H253)*2</f>
        <v>14</v>
      </c>
    </row>
    <row r="248" spans="1:11" ht="224" x14ac:dyDescent="0.2">
      <c r="A248" s="147" t="s">
        <v>2005</v>
      </c>
      <c r="B248" s="7"/>
      <c r="C248" s="42"/>
      <c r="D248" s="133"/>
      <c r="E248" s="161" t="s">
        <v>1620</v>
      </c>
      <c r="F248" s="162" t="s">
        <v>2252</v>
      </c>
      <c r="G248" s="170" t="s">
        <v>1977</v>
      </c>
      <c r="H248" s="256">
        <v>2</v>
      </c>
      <c r="I248" s="260"/>
    </row>
    <row r="249" spans="1:11" ht="32" x14ac:dyDescent="0.2">
      <c r="A249" s="147" t="s">
        <v>2005</v>
      </c>
      <c r="B249" s="3"/>
      <c r="C249" s="42"/>
      <c r="D249" s="49"/>
      <c r="E249" s="15" t="s">
        <v>1394</v>
      </c>
      <c r="F249" s="83" t="s">
        <v>1395</v>
      </c>
      <c r="G249" s="176" t="s">
        <v>1504</v>
      </c>
      <c r="H249" s="256">
        <v>2</v>
      </c>
      <c r="I249" s="245"/>
    </row>
    <row r="250" spans="1:11" ht="32" x14ac:dyDescent="0.2">
      <c r="A250" s="147" t="s">
        <v>2005</v>
      </c>
      <c r="B250" s="3"/>
      <c r="C250" s="43"/>
      <c r="D250" s="49"/>
      <c r="E250" s="15" t="s">
        <v>2253</v>
      </c>
      <c r="F250" s="30" t="s">
        <v>1621</v>
      </c>
      <c r="G250" s="170" t="s">
        <v>1803</v>
      </c>
      <c r="H250" s="256">
        <v>2</v>
      </c>
      <c r="I250" s="245"/>
    </row>
    <row r="251" spans="1:11" ht="34" x14ac:dyDescent="0.2">
      <c r="A251" s="147" t="s">
        <v>2005</v>
      </c>
      <c r="B251" s="3"/>
      <c r="C251" s="43"/>
      <c r="D251" s="49"/>
      <c r="E251" s="22" t="s">
        <v>1396</v>
      </c>
      <c r="F251" s="30" t="s">
        <v>1397</v>
      </c>
      <c r="G251" s="170" t="s">
        <v>1817</v>
      </c>
      <c r="H251" s="256">
        <v>2</v>
      </c>
      <c r="I251" s="261"/>
    </row>
    <row r="252" spans="1:11" ht="59.25" customHeight="1" x14ac:dyDescent="0.2">
      <c r="A252" s="147" t="s">
        <v>2005</v>
      </c>
      <c r="B252" s="3"/>
      <c r="C252" s="43"/>
      <c r="D252" s="49"/>
      <c r="E252" s="15" t="s">
        <v>1399</v>
      </c>
      <c r="F252" s="14" t="s">
        <v>1398</v>
      </c>
      <c r="G252" s="170" t="s">
        <v>1772</v>
      </c>
      <c r="H252" s="256">
        <v>2</v>
      </c>
      <c r="I252" s="245"/>
    </row>
    <row r="253" spans="1:11" ht="59.25" customHeight="1" x14ac:dyDescent="0.2">
      <c r="A253" s="147" t="s">
        <v>2005</v>
      </c>
      <c r="B253" s="3"/>
      <c r="C253" s="43"/>
      <c r="D253" s="49"/>
      <c r="E253" s="37" t="s">
        <v>1872</v>
      </c>
      <c r="F253" s="73" t="s">
        <v>2254</v>
      </c>
      <c r="G253" s="170" t="s">
        <v>1776</v>
      </c>
      <c r="H253" s="256">
        <v>2</v>
      </c>
      <c r="I253" s="245"/>
    </row>
    <row r="254" spans="1:11" ht="85.5" customHeight="1" x14ac:dyDescent="0.2">
      <c r="A254" s="147" t="s">
        <v>2005</v>
      </c>
      <c r="B254" s="3" t="s">
        <v>1401</v>
      </c>
      <c r="C254" s="43"/>
      <c r="D254" s="49" t="s">
        <v>1873</v>
      </c>
      <c r="E254" s="37" t="s">
        <v>1400</v>
      </c>
      <c r="F254" s="73" t="s">
        <v>1622</v>
      </c>
      <c r="G254" s="170" t="s">
        <v>1504</v>
      </c>
      <c r="H254" s="256">
        <v>2</v>
      </c>
      <c r="I254" s="262"/>
      <c r="J254" s="214">
        <f>SUM(H254:H257)</f>
        <v>8</v>
      </c>
      <c r="K254" s="214">
        <f>COUNT(H254:H257)*2</f>
        <v>8</v>
      </c>
    </row>
    <row r="255" spans="1:11" ht="85.5" customHeight="1" x14ac:dyDescent="0.2">
      <c r="A255" s="147" t="s">
        <v>2005</v>
      </c>
      <c r="B255" s="3"/>
      <c r="C255" s="43"/>
      <c r="D255" s="117"/>
      <c r="E255" s="73" t="s">
        <v>1874</v>
      </c>
      <c r="F255" s="49" t="s">
        <v>1875</v>
      </c>
      <c r="G255" s="170" t="s">
        <v>1817</v>
      </c>
      <c r="H255" s="256">
        <v>2</v>
      </c>
      <c r="I255" s="263"/>
    </row>
    <row r="256" spans="1:11" ht="85.5" customHeight="1" x14ac:dyDescent="0.2">
      <c r="A256" s="147" t="s">
        <v>2005</v>
      </c>
      <c r="B256" s="3"/>
      <c r="C256" s="43"/>
      <c r="D256" s="49"/>
      <c r="E256" s="49" t="s">
        <v>2255</v>
      </c>
      <c r="F256" s="73" t="s">
        <v>1952</v>
      </c>
      <c r="G256" s="170" t="s">
        <v>1817</v>
      </c>
      <c r="H256" s="256">
        <v>2</v>
      </c>
      <c r="I256" s="262"/>
    </row>
    <row r="257" spans="1:11" ht="85.5" customHeight="1" x14ac:dyDescent="0.2">
      <c r="A257" s="147" t="s">
        <v>2005</v>
      </c>
      <c r="B257" s="3"/>
      <c r="C257" s="43"/>
      <c r="D257" s="11"/>
      <c r="E257" s="37" t="s">
        <v>1953</v>
      </c>
      <c r="F257" s="73" t="s">
        <v>1954</v>
      </c>
      <c r="G257" s="170" t="s">
        <v>1504</v>
      </c>
      <c r="H257" s="256">
        <v>2</v>
      </c>
      <c r="I257" s="262"/>
    </row>
    <row r="258" spans="1:11" ht="102" x14ac:dyDescent="0.2">
      <c r="A258" s="147" t="s">
        <v>2005</v>
      </c>
      <c r="B258" s="3" t="s">
        <v>1258</v>
      </c>
      <c r="C258" s="43"/>
      <c r="D258" s="4" t="s">
        <v>1955</v>
      </c>
      <c r="E258" s="4" t="s">
        <v>1403</v>
      </c>
      <c r="F258" s="22" t="s">
        <v>1623</v>
      </c>
      <c r="G258" s="169" t="s">
        <v>1817</v>
      </c>
      <c r="H258" s="256">
        <v>2</v>
      </c>
      <c r="I258" s="245"/>
      <c r="J258" s="214">
        <f>SUM(H258:H261)</f>
        <v>8</v>
      </c>
      <c r="K258" s="214">
        <f>COUNT(H258:H261)*2</f>
        <v>8</v>
      </c>
    </row>
    <row r="259" spans="1:11" ht="80" x14ac:dyDescent="0.2">
      <c r="A259" s="147" t="s">
        <v>2005</v>
      </c>
      <c r="B259" s="3"/>
      <c r="C259" s="43"/>
      <c r="D259" s="148"/>
      <c r="E259" s="4" t="s">
        <v>1404</v>
      </c>
      <c r="F259" s="30" t="s">
        <v>1405</v>
      </c>
      <c r="G259" s="169" t="s">
        <v>1776</v>
      </c>
      <c r="H259" s="256">
        <v>2</v>
      </c>
      <c r="I259" s="245"/>
    </row>
    <row r="260" spans="1:11" ht="96" x14ac:dyDescent="0.2">
      <c r="A260" s="147" t="s">
        <v>2005</v>
      </c>
      <c r="B260" s="3"/>
      <c r="C260" s="43"/>
      <c r="D260" s="148"/>
      <c r="E260" s="4" t="s">
        <v>1406</v>
      </c>
      <c r="F260" s="30" t="s">
        <v>1407</v>
      </c>
      <c r="G260" s="169" t="s">
        <v>1978</v>
      </c>
      <c r="H260" s="256">
        <v>2</v>
      </c>
      <c r="I260" s="245"/>
    </row>
    <row r="261" spans="1:11" ht="78" customHeight="1" x14ac:dyDescent="0.2">
      <c r="A261" s="147" t="s">
        <v>2005</v>
      </c>
      <c r="B261" s="3"/>
      <c r="C261" s="43"/>
      <c r="D261" s="148"/>
      <c r="E261" s="4" t="s">
        <v>2256</v>
      </c>
      <c r="F261" s="68" t="s">
        <v>2257</v>
      </c>
      <c r="G261" s="170" t="s">
        <v>1803</v>
      </c>
      <c r="H261" s="256">
        <v>2</v>
      </c>
      <c r="I261" s="245"/>
    </row>
    <row r="262" spans="1:11" ht="53.25" customHeight="1" x14ac:dyDescent="0.2">
      <c r="A262" s="147" t="s">
        <v>2005</v>
      </c>
      <c r="B262" s="3" t="s">
        <v>1402</v>
      </c>
      <c r="C262" s="298" t="s">
        <v>1624</v>
      </c>
      <c r="D262" s="299"/>
      <c r="E262" s="299"/>
      <c r="F262" s="299"/>
      <c r="G262" s="299"/>
      <c r="H262" s="299"/>
      <c r="I262" s="300"/>
      <c r="J262" s="214">
        <f>SUM(H263:H289)</f>
        <v>54</v>
      </c>
      <c r="K262" s="214">
        <f>COUNT(H263:H289)*2</f>
        <v>54</v>
      </c>
    </row>
    <row r="263" spans="1:11" ht="103.5" customHeight="1" x14ac:dyDescent="0.2">
      <c r="A263" s="147" t="s">
        <v>2005</v>
      </c>
      <c r="B263" s="3" t="s">
        <v>1260</v>
      </c>
      <c r="C263" s="43"/>
      <c r="D263" s="14" t="s">
        <v>2258</v>
      </c>
      <c r="E263" s="14" t="s">
        <v>2259</v>
      </c>
      <c r="F263" s="14" t="s">
        <v>1445</v>
      </c>
      <c r="G263" s="170" t="s">
        <v>1979</v>
      </c>
      <c r="H263" s="264">
        <v>2</v>
      </c>
      <c r="I263" s="264"/>
      <c r="J263" s="214">
        <f>SUM(H263:H278)</f>
        <v>32</v>
      </c>
      <c r="K263" s="214">
        <f>COUNT(H263:H278)*2</f>
        <v>32</v>
      </c>
    </row>
    <row r="264" spans="1:11" ht="97.5" customHeight="1" x14ac:dyDescent="0.2">
      <c r="A264" s="147" t="s">
        <v>2005</v>
      </c>
      <c r="B264" s="3"/>
      <c r="C264" s="43"/>
      <c r="D264" s="14"/>
      <c r="E264" s="14" t="s">
        <v>1444</v>
      </c>
      <c r="F264" s="14" t="s">
        <v>1413</v>
      </c>
      <c r="G264" s="153" t="s">
        <v>1803</v>
      </c>
      <c r="H264" s="264">
        <v>2</v>
      </c>
      <c r="I264" s="264"/>
    </row>
    <row r="265" spans="1:11" ht="105" customHeight="1" x14ac:dyDescent="0.2">
      <c r="A265" s="147" t="s">
        <v>2005</v>
      </c>
      <c r="B265" s="3"/>
      <c r="C265" s="43"/>
      <c r="D265" s="14"/>
      <c r="E265" s="14" t="s">
        <v>1819</v>
      </c>
      <c r="F265" s="14" t="s">
        <v>1625</v>
      </c>
      <c r="G265" s="153" t="s">
        <v>1979</v>
      </c>
      <c r="H265" s="264">
        <v>2</v>
      </c>
      <c r="I265" s="264"/>
    </row>
    <row r="266" spans="1:11" ht="87.75" customHeight="1" x14ac:dyDescent="0.2">
      <c r="A266" s="147" t="s">
        <v>2005</v>
      </c>
      <c r="B266" s="3"/>
      <c r="C266" s="43"/>
      <c r="D266" s="14"/>
      <c r="E266" s="14" t="s">
        <v>2260</v>
      </c>
      <c r="F266" s="14" t="s">
        <v>1820</v>
      </c>
      <c r="G266" s="153" t="s">
        <v>1504</v>
      </c>
      <c r="H266" s="264">
        <v>2</v>
      </c>
      <c r="I266" s="264"/>
    </row>
    <row r="267" spans="1:11" ht="63.75" customHeight="1" x14ac:dyDescent="0.2">
      <c r="A267" s="147" t="s">
        <v>2005</v>
      </c>
      <c r="B267" s="3"/>
      <c r="C267" s="43"/>
      <c r="D267" s="14"/>
      <c r="E267" s="14" t="s">
        <v>1626</v>
      </c>
      <c r="F267" s="14" t="s">
        <v>1414</v>
      </c>
      <c r="G267" s="153" t="s">
        <v>1504</v>
      </c>
      <c r="H267" s="264">
        <v>2</v>
      </c>
      <c r="I267" s="264"/>
    </row>
    <row r="268" spans="1:11" ht="85.5" customHeight="1" x14ac:dyDescent="0.2">
      <c r="A268" s="147" t="s">
        <v>2005</v>
      </c>
      <c r="B268" s="3"/>
      <c r="C268" s="43"/>
      <c r="D268" s="14"/>
      <c r="E268" s="14" t="s">
        <v>1627</v>
      </c>
      <c r="F268" s="14" t="s">
        <v>2261</v>
      </c>
      <c r="G268" s="153" t="s">
        <v>1992</v>
      </c>
      <c r="H268" s="264">
        <v>2</v>
      </c>
      <c r="I268" s="264"/>
    </row>
    <row r="269" spans="1:11" ht="168" customHeight="1" x14ac:dyDescent="0.2">
      <c r="A269" s="147" t="s">
        <v>2005</v>
      </c>
      <c r="B269" s="3"/>
      <c r="C269" s="43"/>
      <c r="D269" s="14"/>
      <c r="E269" s="116" t="s">
        <v>2262</v>
      </c>
      <c r="F269" s="31" t="s">
        <v>2003</v>
      </c>
      <c r="G269" s="153" t="s">
        <v>1992</v>
      </c>
      <c r="H269" s="264">
        <v>2</v>
      </c>
      <c r="I269" s="264"/>
    </row>
    <row r="270" spans="1:11" ht="75" customHeight="1" x14ac:dyDescent="0.2">
      <c r="A270" s="147" t="s">
        <v>2005</v>
      </c>
      <c r="B270" s="3"/>
      <c r="C270" s="43"/>
      <c r="D270" s="14"/>
      <c r="E270" s="189" t="s">
        <v>1628</v>
      </c>
      <c r="F270" s="190" t="s">
        <v>1415</v>
      </c>
      <c r="G270" s="153" t="s">
        <v>1796</v>
      </c>
      <c r="H270" s="264">
        <v>2</v>
      </c>
      <c r="I270" s="264"/>
    </row>
    <row r="271" spans="1:11" ht="80" x14ac:dyDescent="0.2">
      <c r="A271" s="147" t="s">
        <v>2005</v>
      </c>
      <c r="B271" s="3"/>
      <c r="C271" s="43"/>
      <c r="D271" s="14"/>
      <c r="E271" s="38" t="s">
        <v>1629</v>
      </c>
      <c r="F271" s="14" t="s">
        <v>2098</v>
      </c>
      <c r="G271" s="153" t="s">
        <v>1993</v>
      </c>
      <c r="H271" s="264">
        <v>2</v>
      </c>
      <c r="I271" s="245"/>
    </row>
    <row r="272" spans="1:11" ht="48" x14ac:dyDescent="0.2">
      <c r="A272" s="147" t="s">
        <v>2005</v>
      </c>
      <c r="B272" s="3"/>
      <c r="C272" s="43"/>
      <c r="D272" s="14"/>
      <c r="E272" s="154" t="s">
        <v>2100</v>
      </c>
      <c r="F272" s="14" t="s">
        <v>1956</v>
      </c>
      <c r="G272" s="153" t="s">
        <v>1986</v>
      </c>
      <c r="H272" s="264">
        <v>2</v>
      </c>
      <c r="I272" s="245"/>
    </row>
    <row r="273" spans="1:11" ht="192" x14ac:dyDescent="0.2">
      <c r="A273" s="147" t="s">
        <v>2005</v>
      </c>
      <c r="B273" s="3"/>
      <c r="C273" s="43"/>
      <c r="D273" s="14"/>
      <c r="E273" s="154" t="s">
        <v>1902</v>
      </c>
      <c r="F273" s="14" t="s">
        <v>2099</v>
      </c>
      <c r="G273" s="153" t="s">
        <v>1772</v>
      </c>
      <c r="H273" s="264">
        <v>2</v>
      </c>
      <c r="I273" s="245"/>
    </row>
    <row r="274" spans="1:11" ht="80" x14ac:dyDescent="0.2">
      <c r="A274" s="147" t="s">
        <v>2005</v>
      </c>
      <c r="B274" s="3"/>
      <c r="C274" s="43"/>
      <c r="D274" s="14"/>
      <c r="E274" s="38" t="s">
        <v>1821</v>
      </c>
      <c r="F274" s="14" t="s">
        <v>1630</v>
      </c>
      <c r="G274" s="153" t="s">
        <v>1772</v>
      </c>
      <c r="H274" s="264">
        <v>2</v>
      </c>
      <c r="I274" s="245"/>
    </row>
    <row r="275" spans="1:11" ht="131.25" customHeight="1" x14ac:dyDescent="0.2">
      <c r="A275" s="147" t="s">
        <v>2005</v>
      </c>
      <c r="B275" s="3"/>
      <c r="C275" s="43"/>
      <c r="D275" s="14"/>
      <c r="E275" s="38" t="s">
        <v>1631</v>
      </c>
      <c r="F275" s="14" t="s">
        <v>2263</v>
      </c>
      <c r="G275" s="153" t="s">
        <v>1803</v>
      </c>
      <c r="H275" s="264">
        <v>2</v>
      </c>
      <c r="I275" s="245"/>
    </row>
    <row r="276" spans="1:11" ht="32" x14ac:dyDescent="0.2">
      <c r="A276" s="147" t="s">
        <v>2005</v>
      </c>
      <c r="B276" s="3"/>
      <c r="C276" s="43"/>
      <c r="D276" s="14"/>
      <c r="E276" s="38" t="s">
        <v>1446</v>
      </c>
      <c r="F276" s="14" t="s">
        <v>2101</v>
      </c>
      <c r="G276" s="153" t="s">
        <v>1504</v>
      </c>
      <c r="H276" s="264">
        <v>2</v>
      </c>
      <c r="I276" s="245"/>
    </row>
    <row r="277" spans="1:11" ht="112" x14ac:dyDescent="0.2">
      <c r="A277" s="147" t="s">
        <v>2005</v>
      </c>
      <c r="B277" s="3"/>
      <c r="C277" s="43"/>
      <c r="D277" s="14"/>
      <c r="E277" s="38" t="s">
        <v>2264</v>
      </c>
      <c r="F277" s="14" t="s">
        <v>2265</v>
      </c>
      <c r="G277" s="153" t="s">
        <v>1817</v>
      </c>
      <c r="H277" s="264">
        <v>2</v>
      </c>
      <c r="I277" s="245"/>
    </row>
    <row r="278" spans="1:11" ht="60" customHeight="1" x14ac:dyDescent="0.2">
      <c r="A278" s="147" t="s">
        <v>2005</v>
      </c>
      <c r="B278" s="3"/>
      <c r="C278" s="43"/>
      <c r="D278" s="14"/>
      <c r="E278" s="27" t="s">
        <v>2102</v>
      </c>
      <c r="F278" s="19" t="s">
        <v>2330</v>
      </c>
      <c r="G278" s="153" t="s">
        <v>1772</v>
      </c>
      <c r="H278" s="264">
        <v>2</v>
      </c>
      <c r="I278" s="245"/>
    </row>
    <row r="279" spans="1:11" ht="60" customHeight="1" x14ac:dyDescent="0.2">
      <c r="A279" s="147" t="s">
        <v>2005</v>
      </c>
      <c r="B279" s="3" t="s">
        <v>1261</v>
      </c>
      <c r="C279" s="43"/>
      <c r="D279" s="14" t="s">
        <v>1461</v>
      </c>
      <c r="E279" s="38" t="s">
        <v>2266</v>
      </c>
      <c r="F279" s="14" t="s">
        <v>1632</v>
      </c>
      <c r="G279" s="153" t="s">
        <v>1978</v>
      </c>
      <c r="H279" s="264">
        <v>2</v>
      </c>
      <c r="I279" s="245"/>
      <c r="J279" s="214">
        <f>SUM(H279:H284)</f>
        <v>12</v>
      </c>
      <c r="K279" s="214">
        <f>COUNT(H279:H284)*2</f>
        <v>12</v>
      </c>
    </row>
    <row r="280" spans="1:11" ht="60" customHeight="1" x14ac:dyDescent="0.2">
      <c r="A280" s="147" t="s">
        <v>2005</v>
      </c>
      <c r="B280" s="3"/>
      <c r="C280" s="43"/>
      <c r="D280" s="14"/>
      <c r="E280" s="38" t="s">
        <v>1449</v>
      </c>
      <c r="F280" s="14" t="s">
        <v>1447</v>
      </c>
      <c r="G280" s="153" t="s">
        <v>1776</v>
      </c>
      <c r="H280" s="264">
        <v>2</v>
      </c>
      <c r="I280" s="245"/>
    </row>
    <row r="281" spans="1:11" ht="60" customHeight="1" x14ac:dyDescent="0.2">
      <c r="A281" s="147" t="s">
        <v>2005</v>
      </c>
      <c r="B281" s="3"/>
      <c r="C281" s="43"/>
      <c r="D281" s="14"/>
      <c r="E281" s="38" t="s">
        <v>2103</v>
      </c>
      <c r="F281" s="14" t="s">
        <v>1633</v>
      </c>
      <c r="G281" s="153" t="s">
        <v>1979</v>
      </c>
      <c r="H281" s="264">
        <v>2</v>
      </c>
      <c r="I281" s="245"/>
    </row>
    <row r="282" spans="1:11" ht="60" customHeight="1" x14ac:dyDescent="0.2">
      <c r="A282" s="147" t="s">
        <v>2005</v>
      </c>
      <c r="B282" s="3"/>
      <c r="C282" s="43"/>
      <c r="D282" s="14"/>
      <c r="E282" s="38" t="s">
        <v>1448</v>
      </c>
      <c r="F282" s="14" t="s">
        <v>2104</v>
      </c>
      <c r="G282" s="153" t="s">
        <v>1980</v>
      </c>
      <c r="H282" s="264">
        <v>2</v>
      </c>
      <c r="I282" s="245"/>
    </row>
    <row r="283" spans="1:11" ht="60" customHeight="1" x14ac:dyDescent="0.2">
      <c r="A283" s="147" t="s">
        <v>2005</v>
      </c>
      <c r="B283" s="3"/>
      <c r="C283" s="43"/>
      <c r="D283" s="14"/>
      <c r="E283" s="38" t="s">
        <v>2267</v>
      </c>
      <c r="F283" s="14" t="s">
        <v>1822</v>
      </c>
      <c r="G283" s="153" t="s">
        <v>1992</v>
      </c>
      <c r="H283" s="264">
        <v>2</v>
      </c>
      <c r="I283" s="245"/>
    </row>
    <row r="284" spans="1:11" ht="60" customHeight="1" x14ac:dyDescent="0.2">
      <c r="A284" s="147" t="s">
        <v>2005</v>
      </c>
      <c r="B284" s="3"/>
      <c r="C284" s="43"/>
      <c r="D284" s="14"/>
      <c r="E284" s="38" t="s">
        <v>1634</v>
      </c>
      <c r="F284" s="14" t="s">
        <v>1635</v>
      </c>
      <c r="G284" s="153" t="s">
        <v>1800</v>
      </c>
      <c r="H284" s="264">
        <v>2</v>
      </c>
      <c r="I284" s="245"/>
    </row>
    <row r="285" spans="1:11" ht="60" customHeight="1" x14ac:dyDescent="0.2">
      <c r="A285" s="147" t="s">
        <v>2005</v>
      </c>
      <c r="B285" s="3" t="s">
        <v>1494</v>
      </c>
      <c r="C285" s="43"/>
      <c r="D285" s="49" t="s">
        <v>1412</v>
      </c>
      <c r="E285" s="49" t="s">
        <v>2268</v>
      </c>
      <c r="F285" s="120" t="s">
        <v>1636</v>
      </c>
      <c r="G285" s="153" t="s">
        <v>1817</v>
      </c>
      <c r="H285" s="264">
        <v>2</v>
      </c>
      <c r="I285" s="245"/>
      <c r="J285" s="214">
        <f>SUM(H285:H289)</f>
        <v>10</v>
      </c>
      <c r="K285" s="214">
        <f>COUNT(H285:H289)*2</f>
        <v>10</v>
      </c>
    </row>
    <row r="286" spans="1:11" ht="60" customHeight="1" x14ac:dyDescent="0.2">
      <c r="A286" s="147" t="s">
        <v>2005</v>
      </c>
      <c r="B286" s="3"/>
      <c r="C286" s="43"/>
      <c r="D286" s="29"/>
      <c r="E286" s="49" t="s">
        <v>2269</v>
      </c>
      <c r="F286" s="120" t="s">
        <v>1453</v>
      </c>
      <c r="G286" s="153" t="s">
        <v>1772</v>
      </c>
      <c r="H286" s="264">
        <v>2</v>
      </c>
      <c r="I286" s="245"/>
    </row>
    <row r="287" spans="1:11" ht="60" customHeight="1" x14ac:dyDescent="0.2">
      <c r="A287" s="147" t="s">
        <v>2005</v>
      </c>
      <c r="B287" s="3"/>
      <c r="C287" s="43"/>
      <c r="D287" s="29"/>
      <c r="E287" s="49" t="s">
        <v>1452</v>
      </c>
      <c r="F287" s="120" t="s">
        <v>2270</v>
      </c>
      <c r="G287" s="153" t="s">
        <v>1772</v>
      </c>
      <c r="H287" s="264">
        <v>2</v>
      </c>
      <c r="I287" s="245"/>
    </row>
    <row r="288" spans="1:11" ht="60" customHeight="1" x14ac:dyDescent="0.2">
      <c r="A288" s="147" t="s">
        <v>2005</v>
      </c>
      <c r="B288" s="3"/>
      <c r="C288" s="43"/>
      <c r="D288" s="29"/>
      <c r="E288" s="49" t="s">
        <v>2271</v>
      </c>
      <c r="F288" s="49" t="s">
        <v>2105</v>
      </c>
      <c r="G288" s="153" t="s">
        <v>1772</v>
      </c>
      <c r="H288" s="264">
        <v>2</v>
      </c>
      <c r="I288" s="245"/>
    </row>
    <row r="289" spans="1:12" ht="60" customHeight="1" x14ac:dyDescent="0.2">
      <c r="A289" s="147" t="s">
        <v>2005</v>
      </c>
      <c r="B289" s="3"/>
      <c r="C289" s="43"/>
      <c r="D289" s="14"/>
      <c r="E289" s="49" t="s">
        <v>2272</v>
      </c>
      <c r="F289" s="14" t="s">
        <v>2106</v>
      </c>
      <c r="G289" s="153" t="s">
        <v>1772</v>
      </c>
      <c r="H289" s="264">
        <v>2</v>
      </c>
      <c r="I289" s="245"/>
    </row>
    <row r="290" spans="1:12" ht="41.25" customHeight="1" x14ac:dyDescent="0.2">
      <c r="A290" s="147" t="s">
        <v>2005</v>
      </c>
      <c r="B290" s="3" t="s">
        <v>1450</v>
      </c>
      <c r="C290" s="301" t="s">
        <v>383</v>
      </c>
      <c r="D290" s="302"/>
      <c r="E290" s="302"/>
      <c r="F290" s="302"/>
      <c r="G290" s="302"/>
      <c r="H290" s="302"/>
      <c r="I290" s="303"/>
      <c r="J290" s="214">
        <f>SUM(H291:H294)</f>
        <v>8</v>
      </c>
      <c r="K290" s="214">
        <f>COUNT(H291:H294)*2</f>
        <v>8</v>
      </c>
    </row>
    <row r="291" spans="1:12" ht="34" x14ac:dyDescent="0.2">
      <c r="A291" s="147" t="s">
        <v>2005</v>
      </c>
      <c r="B291" s="3" t="s">
        <v>1451</v>
      </c>
      <c r="C291" s="4"/>
      <c r="D291" s="4" t="s">
        <v>384</v>
      </c>
      <c r="E291" s="19" t="s">
        <v>385</v>
      </c>
      <c r="F291" s="30" t="s">
        <v>2273</v>
      </c>
      <c r="G291" s="170" t="s">
        <v>1504</v>
      </c>
      <c r="H291" s="244">
        <v>2</v>
      </c>
      <c r="I291" s="245"/>
      <c r="J291" s="214">
        <f>SUM(H291:H294)</f>
        <v>8</v>
      </c>
      <c r="K291" s="214">
        <f>COUNT(H291:H294)*2</f>
        <v>8</v>
      </c>
    </row>
    <row r="292" spans="1:12" ht="32" x14ac:dyDescent="0.2">
      <c r="A292" s="147" t="s">
        <v>2005</v>
      </c>
      <c r="B292" s="3"/>
      <c r="C292" s="4"/>
      <c r="D292" s="4"/>
      <c r="E292" s="19" t="s">
        <v>2107</v>
      </c>
      <c r="F292" s="30" t="s">
        <v>1465</v>
      </c>
      <c r="G292" s="170" t="s">
        <v>1794</v>
      </c>
      <c r="H292" s="244">
        <v>2</v>
      </c>
      <c r="I292" s="245"/>
    </row>
    <row r="293" spans="1:12" ht="32" x14ac:dyDescent="0.2">
      <c r="A293" s="147" t="s">
        <v>2005</v>
      </c>
      <c r="B293" s="3"/>
      <c r="C293" s="4"/>
      <c r="D293" s="4"/>
      <c r="E293" s="19" t="s">
        <v>389</v>
      </c>
      <c r="F293" s="30"/>
      <c r="G293" s="170" t="s">
        <v>1817</v>
      </c>
      <c r="H293" s="244">
        <v>2</v>
      </c>
      <c r="I293" s="245"/>
    </row>
    <row r="294" spans="1:12" ht="34" x14ac:dyDescent="0.2">
      <c r="A294" s="147" t="s">
        <v>2005</v>
      </c>
      <c r="B294" s="3"/>
      <c r="C294" s="4"/>
      <c r="D294" s="4"/>
      <c r="E294" s="4" t="s">
        <v>390</v>
      </c>
      <c r="F294" s="30" t="s">
        <v>1823</v>
      </c>
      <c r="G294" s="170" t="s">
        <v>1504</v>
      </c>
      <c r="H294" s="244">
        <v>2</v>
      </c>
      <c r="I294" s="245"/>
    </row>
    <row r="295" spans="1:12" ht="15.75" customHeight="1" x14ac:dyDescent="0.2">
      <c r="A295" s="147" t="s">
        <v>2005</v>
      </c>
      <c r="B295" s="3"/>
      <c r="C295" s="155"/>
      <c r="D295" s="295" t="s">
        <v>1994</v>
      </c>
      <c r="E295" s="296"/>
      <c r="F295" s="296"/>
      <c r="G295" s="296"/>
      <c r="H295" s="296"/>
      <c r="I295" s="297"/>
      <c r="J295" s="214">
        <f>J296+J311+J319+J324+J333+J343+J352+J359+J378+J384+J409+J439+J451+J486+J497+J500+J526+J539</f>
        <v>456</v>
      </c>
      <c r="K295" s="214">
        <f>K296+K311+K319+K324+K333+K343+K352+K359+K378+K384+K409+K439+K451+K486+K497+K500+K526+K539</f>
        <v>456</v>
      </c>
      <c r="L295" s="220">
        <f>J295/K295</f>
        <v>1</v>
      </c>
    </row>
    <row r="296" spans="1:12" ht="39" customHeight="1" x14ac:dyDescent="0.2">
      <c r="A296" s="147" t="s">
        <v>2005</v>
      </c>
      <c r="B296" s="3" t="s">
        <v>395</v>
      </c>
      <c r="C296" s="301" t="s">
        <v>1637</v>
      </c>
      <c r="D296" s="302"/>
      <c r="E296" s="302"/>
      <c r="F296" s="302"/>
      <c r="G296" s="302"/>
      <c r="H296" s="302"/>
      <c r="I296" s="303"/>
      <c r="J296" s="214">
        <f>SUM(H297:H310)</f>
        <v>28</v>
      </c>
      <c r="K296" s="214">
        <f>COUNT(H297:H310)*2</f>
        <v>28</v>
      </c>
    </row>
    <row r="297" spans="1:12" ht="90" customHeight="1" x14ac:dyDescent="0.2">
      <c r="A297" s="147" t="s">
        <v>2005</v>
      </c>
      <c r="B297" s="3" t="s">
        <v>1262</v>
      </c>
      <c r="C297" s="4"/>
      <c r="D297" s="4" t="s">
        <v>1638</v>
      </c>
      <c r="E297" s="147" t="s">
        <v>2274</v>
      </c>
      <c r="F297" s="14" t="s">
        <v>1505</v>
      </c>
      <c r="G297" s="170" t="s">
        <v>1817</v>
      </c>
      <c r="H297" s="244">
        <v>2</v>
      </c>
      <c r="I297" s="251"/>
      <c r="J297" s="214">
        <f>SUM(H297:H301)</f>
        <v>10</v>
      </c>
      <c r="K297" s="214">
        <f>COUNT(H297:H301)*2</f>
        <v>10</v>
      </c>
    </row>
    <row r="298" spans="1:12" ht="48" x14ac:dyDescent="0.2">
      <c r="A298" s="147" t="s">
        <v>2005</v>
      </c>
      <c r="B298" s="3"/>
      <c r="C298" s="4"/>
      <c r="D298" s="4"/>
      <c r="E298" s="14" t="s">
        <v>2275</v>
      </c>
      <c r="F298" s="14" t="s">
        <v>2004</v>
      </c>
      <c r="G298" s="170" t="s">
        <v>1817</v>
      </c>
      <c r="H298" s="244">
        <v>2</v>
      </c>
      <c r="I298" s="245"/>
    </row>
    <row r="299" spans="1:12" ht="58.5" customHeight="1" x14ac:dyDescent="0.2">
      <c r="A299" s="147" t="s">
        <v>2006</v>
      </c>
      <c r="B299" s="3"/>
      <c r="C299" s="4"/>
      <c r="D299" s="4"/>
      <c r="E299" s="14" t="s">
        <v>2276</v>
      </c>
      <c r="F299" s="14" t="s">
        <v>1639</v>
      </c>
      <c r="G299" s="170" t="s">
        <v>1817</v>
      </c>
      <c r="H299" s="244">
        <v>2</v>
      </c>
      <c r="I299" s="245"/>
    </row>
    <row r="300" spans="1:12" ht="52.5" customHeight="1" x14ac:dyDescent="0.2">
      <c r="A300" s="147" t="s">
        <v>2005</v>
      </c>
      <c r="B300" s="3"/>
      <c r="C300" s="4"/>
      <c r="D300" s="4"/>
      <c r="E300" s="14" t="s">
        <v>2277</v>
      </c>
      <c r="F300" s="14" t="s">
        <v>1640</v>
      </c>
      <c r="G300" s="170" t="s">
        <v>1817</v>
      </c>
      <c r="H300" s="244">
        <v>2</v>
      </c>
      <c r="I300" s="245"/>
    </row>
    <row r="301" spans="1:12" ht="64" x14ac:dyDescent="0.2">
      <c r="A301" s="147" t="s">
        <v>2005</v>
      </c>
      <c r="B301" s="3"/>
      <c r="C301" s="4"/>
      <c r="D301" s="4"/>
      <c r="E301" s="14" t="s">
        <v>2108</v>
      </c>
      <c r="F301" s="92" t="s">
        <v>2109</v>
      </c>
      <c r="G301" s="170" t="s">
        <v>1817</v>
      </c>
      <c r="H301" s="244">
        <v>2</v>
      </c>
      <c r="I301" s="245"/>
    </row>
    <row r="302" spans="1:12" ht="46" customHeight="1" x14ac:dyDescent="0.2">
      <c r="A302" s="147" t="s">
        <v>2005</v>
      </c>
      <c r="B302" s="3" t="s">
        <v>1203</v>
      </c>
      <c r="C302" s="4"/>
      <c r="D302" s="52" t="s">
        <v>2278</v>
      </c>
      <c r="E302" s="14" t="s">
        <v>400</v>
      </c>
      <c r="F302" s="84" t="s">
        <v>1506</v>
      </c>
      <c r="G302" s="170" t="s">
        <v>1992</v>
      </c>
      <c r="H302" s="244">
        <v>2</v>
      </c>
      <c r="I302" s="265"/>
      <c r="J302" s="214">
        <f>SUM(H302:H306)</f>
        <v>10</v>
      </c>
      <c r="K302" s="214">
        <f>COUNT(H302:H306)*2</f>
        <v>10</v>
      </c>
    </row>
    <row r="303" spans="1:12" ht="78" customHeight="1" x14ac:dyDescent="0.2">
      <c r="A303" s="147" t="s">
        <v>2005</v>
      </c>
      <c r="B303" s="3"/>
      <c r="C303" s="4"/>
      <c r="D303" s="52"/>
      <c r="E303" s="14" t="s">
        <v>403</v>
      </c>
      <c r="F303" s="88" t="s">
        <v>2279</v>
      </c>
      <c r="G303" s="170" t="s">
        <v>1817</v>
      </c>
      <c r="H303" s="244">
        <v>2</v>
      </c>
      <c r="I303" s="265"/>
      <c r="J303" s="79"/>
    </row>
    <row r="304" spans="1:12" ht="46" customHeight="1" x14ac:dyDescent="0.2">
      <c r="A304" s="147" t="s">
        <v>2005</v>
      </c>
      <c r="B304" s="3"/>
      <c r="C304" s="4"/>
      <c r="D304" s="4"/>
      <c r="E304" s="4" t="s">
        <v>1641</v>
      </c>
      <c r="F304" s="94" t="s">
        <v>409</v>
      </c>
      <c r="G304" s="170" t="s">
        <v>1817</v>
      </c>
      <c r="H304" s="244">
        <v>2</v>
      </c>
      <c r="I304" s="245"/>
    </row>
    <row r="305" spans="1:11" ht="46" customHeight="1" x14ac:dyDescent="0.2">
      <c r="A305" s="147" t="s">
        <v>2005</v>
      </c>
      <c r="B305" s="3"/>
      <c r="C305" s="4"/>
      <c r="E305" s="14" t="s">
        <v>1642</v>
      </c>
      <c r="F305" s="84" t="s">
        <v>1376</v>
      </c>
      <c r="G305" s="170" t="s">
        <v>1817</v>
      </c>
      <c r="H305" s="244">
        <v>2</v>
      </c>
      <c r="I305" s="245"/>
    </row>
    <row r="306" spans="1:11" ht="72" customHeight="1" x14ac:dyDescent="0.2">
      <c r="A306" s="147" t="s">
        <v>2005</v>
      </c>
      <c r="B306" s="3"/>
      <c r="C306" s="4"/>
      <c r="D306" s="4"/>
      <c r="E306" s="4" t="s">
        <v>1503</v>
      </c>
      <c r="F306" s="93" t="s">
        <v>407</v>
      </c>
      <c r="G306" s="170" t="s">
        <v>1992</v>
      </c>
      <c r="H306" s="244">
        <v>2</v>
      </c>
      <c r="I306" s="245"/>
    </row>
    <row r="307" spans="1:11" ht="132" customHeight="1" x14ac:dyDescent="0.2">
      <c r="A307" s="147" t="s">
        <v>2005</v>
      </c>
      <c r="B307" s="3" t="s">
        <v>1263</v>
      </c>
      <c r="C307" s="4"/>
      <c r="D307" s="4" t="s">
        <v>412</v>
      </c>
      <c r="E307" s="4" t="s">
        <v>1757</v>
      </c>
      <c r="F307" s="88" t="s">
        <v>1915</v>
      </c>
      <c r="G307" s="170" t="s">
        <v>1978</v>
      </c>
      <c r="H307" s="244">
        <v>2</v>
      </c>
      <c r="I307" s="245"/>
      <c r="J307" s="214">
        <f>SUM(H307:H310)</f>
        <v>8</v>
      </c>
      <c r="K307" s="214">
        <f>COUNT(H307:H310)*2</f>
        <v>8</v>
      </c>
    </row>
    <row r="308" spans="1:11" ht="112" x14ac:dyDescent="0.2">
      <c r="A308" s="147" t="s">
        <v>2005</v>
      </c>
      <c r="B308" s="3"/>
      <c r="C308" s="4"/>
      <c r="D308" s="4"/>
      <c r="E308" s="4" t="s">
        <v>1768</v>
      </c>
      <c r="F308" s="88" t="s">
        <v>1916</v>
      </c>
      <c r="G308" s="170" t="s">
        <v>1978</v>
      </c>
      <c r="H308" s="244">
        <v>2</v>
      </c>
      <c r="I308" s="245"/>
    </row>
    <row r="309" spans="1:11" ht="128" x14ac:dyDescent="0.2">
      <c r="A309" s="147" t="s">
        <v>2006</v>
      </c>
      <c r="B309" s="3"/>
      <c r="C309" s="4"/>
      <c r="D309" s="4"/>
      <c r="E309" s="4" t="s">
        <v>416</v>
      </c>
      <c r="F309" s="88" t="s">
        <v>1917</v>
      </c>
      <c r="G309" s="170" t="s">
        <v>1978</v>
      </c>
      <c r="H309" s="244">
        <v>2</v>
      </c>
      <c r="I309" s="245"/>
    </row>
    <row r="310" spans="1:11" ht="128" x14ac:dyDescent="0.2">
      <c r="A310" s="147" t="s">
        <v>2005</v>
      </c>
      <c r="B310" s="3"/>
      <c r="C310" s="4"/>
      <c r="D310" s="4"/>
      <c r="E310" s="4" t="s">
        <v>417</v>
      </c>
      <c r="F310" s="185" t="s">
        <v>2110</v>
      </c>
      <c r="G310" s="170" t="s">
        <v>1978</v>
      </c>
      <c r="H310" s="244">
        <v>2</v>
      </c>
      <c r="I310" s="245"/>
    </row>
    <row r="311" spans="1:11" ht="30.75" customHeight="1" x14ac:dyDescent="0.2">
      <c r="A311" s="147" t="s">
        <v>2005</v>
      </c>
      <c r="B311" s="3" t="s">
        <v>419</v>
      </c>
      <c r="C311" s="298" t="s">
        <v>420</v>
      </c>
      <c r="D311" s="299"/>
      <c r="E311" s="299"/>
      <c r="F311" s="299"/>
      <c r="G311" s="299"/>
      <c r="H311" s="299"/>
      <c r="I311" s="300"/>
      <c r="J311" s="214">
        <f>SUM(H312:H318)</f>
        <v>14</v>
      </c>
      <c r="K311" s="214">
        <f>COUNT(H312:H318)*2</f>
        <v>14</v>
      </c>
    </row>
    <row r="312" spans="1:11" ht="85" x14ac:dyDescent="0.2">
      <c r="A312" s="147" t="s">
        <v>2005</v>
      </c>
      <c r="B312" s="3" t="s">
        <v>1264</v>
      </c>
      <c r="C312" s="23"/>
      <c r="D312" s="4" t="s">
        <v>421</v>
      </c>
      <c r="E312" s="46" t="s">
        <v>422</v>
      </c>
      <c r="F312" s="68" t="s">
        <v>2280</v>
      </c>
      <c r="G312" s="169" t="s">
        <v>1978</v>
      </c>
      <c r="H312" s="244">
        <v>2</v>
      </c>
      <c r="I312" s="245"/>
      <c r="J312" s="214">
        <f>SUM(H312:H314)</f>
        <v>6</v>
      </c>
      <c r="K312" s="214">
        <f>COUNT(H312:H314)*2</f>
        <v>6</v>
      </c>
    </row>
    <row r="313" spans="1:11" ht="68" x14ac:dyDescent="0.2">
      <c r="A313" s="147" t="s">
        <v>2005</v>
      </c>
      <c r="B313" s="3"/>
      <c r="C313" s="23"/>
      <c r="D313" s="4"/>
      <c r="E313" s="46" t="s">
        <v>424</v>
      </c>
      <c r="F313" s="68" t="s">
        <v>1824</v>
      </c>
      <c r="G313" s="169" t="s">
        <v>1772</v>
      </c>
      <c r="H313" s="244">
        <v>2</v>
      </c>
      <c r="I313" s="245"/>
    </row>
    <row r="314" spans="1:11" ht="85" x14ac:dyDescent="0.2">
      <c r="A314" s="147" t="s">
        <v>2005</v>
      </c>
      <c r="B314" s="3"/>
      <c r="C314" s="23"/>
      <c r="D314" s="4"/>
      <c r="E314" s="19" t="s">
        <v>426</v>
      </c>
      <c r="F314" s="96" t="s">
        <v>1643</v>
      </c>
      <c r="G314" s="169" t="s">
        <v>1995</v>
      </c>
      <c r="H314" s="244">
        <v>2</v>
      </c>
      <c r="I314" s="245"/>
    </row>
    <row r="315" spans="1:11" ht="48" x14ac:dyDescent="0.2">
      <c r="A315" s="147" t="s">
        <v>2005</v>
      </c>
      <c r="B315" s="3" t="s">
        <v>1265</v>
      </c>
      <c r="C315" s="23"/>
      <c r="D315" s="47" t="s">
        <v>428</v>
      </c>
      <c r="E315" s="14" t="s">
        <v>1644</v>
      </c>
      <c r="F315" s="67" t="s">
        <v>1825</v>
      </c>
      <c r="G315" s="170" t="s">
        <v>1803</v>
      </c>
      <c r="H315" s="244">
        <v>2</v>
      </c>
      <c r="I315" s="245"/>
      <c r="J315" s="214">
        <f>SUM(H315:H318)</f>
        <v>8</v>
      </c>
      <c r="K315" s="214">
        <f>COUNT(H315:H318)*2</f>
        <v>8</v>
      </c>
    </row>
    <row r="316" spans="1:11" ht="32" x14ac:dyDescent="0.2">
      <c r="A316" s="147" t="s">
        <v>2005</v>
      </c>
      <c r="B316" s="3"/>
      <c r="C316" s="23"/>
      <c r="D316" s="47"/>
      <c r="E316" s="31" t="s">
        <v>1919</v>
      </c>
      <c r="F316" s="21" t="s">
        <v>1957</v>
      </c>
      <c r="G316" s="170" t="s">
        <v>1798</v>
      </c>
      <c r="H316" s="244">
        <v>2</v>
      </c>
      <c r="I316" s="245"/>
    </row>
    <row r="317" spans="1:11" ht="48" x14ac:dyDescent="0.2">
      <c r="A317" s="147" t="s">
        <v>2005</v>
      </c>
      <c r="B317" s="3"/>
      <c r="C317" s="23"/>
      <c r="D317" s="48"/>
      <c r="E317" s="14" t="s">
        <v>1645</v>
      </c>
      <c r="F317" s="67" t="s">
        <v>1918</v>
      </c>
      <c r="G317" s="170" t="s">
        <v>1817</v>
      </c>
      <c r="H317" s="244">
        <v>2</v>
      </c>
      <c r="I317" s="245"/>
    </row>
    <row r="318" spans="1:11" ht="81" customHeight="1" x14ac:dyDescent="0.2">
      <c r="A318" s="147" t="s">
        <v>2005</v>
      </c>
      <c r="B318" s="3"/>
      <c r="C318" s="23"/>
      <c r="D318" s="48"/>
      <c r="E318" s="14" t="s">
        <v>433</v>
      </c>
      <c r="F318" s="67" t="s">
        <v>1646</v>
      </c>
      <c r="G318" s="170" t="s">
        <v>1817</v>
      </c>
      <c r="H318" s="244">
        <v>2</v>
      </c>
      <c r="I318" s="245"/>
    </row>
    <row r="319" spans="1:11" ht="36.75" customHeight="1" x14ac:dyDescent="0.2">
      <c r="A319" s="147" t="s">
        <v>2005</v>
      </c>
      <c r="B319" s="3" t="s">
        <v>435</v>
      </c>
      <c r="C319" s="301" t="s">
        <v>491</v>
      </c>
      <c r="D319" s="302"/>
      <c r="E319" s="302"/>
      <c r="F319" s="302"/>
      <c r="G319" s="302"/>
      <c r="H319" s="302"/>
      <c r="I319" s="303"/>
      <c r="J319" s="214">
        <f>SUM(H320:H323)</f>
        <v>8</v>
      </c>
      <c r="K319" s="214">
        <f>COUNT(H320:H323)*2</f>
        <v>8</v>
      </c>
    </row>
    <row r="320" spans="1:11" ht="81" customHeight="1" x14ac:dyDescent="0.2">
      <c r="A320" s="147" t="s">
        <v>2005</v>
      </c>
      <c r="B320" s="3" t="s">
        <v>1266</v>
      </c>
      <c r="C320" s="4"/>
      <c r="D320" s="4" t="s">
        <v>492</v>
      </c>
      <c r="E320" s="14" t="s">
        <v>493</v>
      </c>
      <c r="F320" s="84" t="s">
        <v>1476</v>
      </c>
      <c r="G320" s="170" t="s">
        <v>1776</v>
      </c>
      <c r="H320" s="244">
        <v>2</v>
      </c>
      <c r="I320" s="245"/>
      <c r="J320" s="214">
        <f>SUM(H320:H323)</f>
        <v>8</v>
      </c>
      <c r="K320" s="214">
        <f>COUNT(H320:H323)*2</f>
        <v>8</v>
      </c>
    </row>
    <row r="321" spans="1:11" ht="81" customHeight="1" x14ac:dyDescent="0.2">
      <c r="A321" s="147" t="s">
        <v>2005</v>
      </c>
      <c r="B321" s="3"/>
      <c r="C321" s="4"/>
      <c r="D321" s="4"/>
      <c r="E321" s="186" t="s">
        <v>2281</v>
      </c>
      <c r="F321" s="88" t="s">
        <v>1996</v>
      </c>
      <c r="G321" s="170" t="s">
        <v>1990</v>
      </c>
      <c r="H321" s="244">
        <v>2</v>
      </c>
      <c r="I321" s="245"/>
    </row>
    <row r="322" spans="1:11" ht="81" customHeight="1" x14ac:dyDescent="0.2">
      <c r="A322" s="147" t="s">
        <v>2005</v>
      </c>
      <c r="B322" s="3"/>
      <c r="C322" s="4"/>
      <c r="D322" s="4"/>
      <c r="E322" s="31" t="s">
        <v>2282</v>
      </c>
      <c r="F322" s="88" t="s">
        <v>2283</v>
      </c>
      <c r="G322" s="170" t="s">
        <v>1504</v>
      </c>
      <c r="H322" s="244">
        <v>2</v>
      </c>
      <c r="I322" s="245"/>
    </row>
    <row r="323" spans="1:11" ht="81" customHeight="1" x14ac:dyDescent="0.2">
      <c r="A323" s="147" t="s">
        <v>2005</v>
      </c>
      <c r="B323" s="3"/>
      <c r="C323" s="4"/>
      <c r="D323" s="4"/>
      <c r="E323" s="14" t="s">
        <v>499</v>
      </c>
      <c r="F323" s="84" t="s">
        <v>500</v>
      </c>
      <c r="G323" s="170" t="s">
        <v>1817</v>
      </c>
      <c r="H323" s="244">
        <v>2</v>
      </c>
      <c r="I323" s="245"/>
    </row>
    <row r="324" spans="1:11" ht="47.25" customHeight="1" x14ac:dyDescent="0.2">
      <c r="A324" s="147" t="s">
        <v>2005</v>
      </c>
      <c r="B324" s="3" t="s">
        <v>453</v>
      </c>
      <c r="C324" s="301" t="s">
        <v>436</v>
      </c>
      <c r="D324" s="302"/>
      <c r="E324" s="302"/>
      <c r="F324" s="302"/>
      <c r="G324" s="302"/>
      <c r="H324" s="302"/>
      <c r="I324" s="303"/>
      <c r="J324" s="214">
        <f>SUM(H325:H332)</f>
        <v>16</v>
      </c>
      <c r="K324" s="214">
        <f>COUNT(H325:H332)*2</f>
        <v>16</v>
      </c>
    </row>
    <row r="325" spans="1:11" ht="133.5" customHeight="1" x14ac:dyDescent="0.2">
      <c r="A325" s="147" t="s">
        <v>2005</v>
      </c>
      <c r="B325" s="3" t="s">
        <v>1268</v>
      </c>
      <c r="C325" s="4"/>
      <c r="D325" s="4" t="s">
        <v>1647</v>
      </c>
      <c r="E325" s="5" t="s">
        <v>438</v>
      </c>
      <c r="F325" s="84" t="s">
        <v>1958</v>
      </c>
      <c r="G325" s="170" t="s">
        <v>1817</v>
      </c>
      <c r="H325" s="244">
        <v>2</v>
      </c>
      <c r="I325" s="245"/>
      <c r="J325" s="214">
        <f>SUM(H325:H327)</f>
        <v>6</v>
      </c>
      <c r="K325" s="214">
        <f>COUNT(H325:H327)*2</f>
        <v>6</v>
      </c>
    </row>
    <row r="326" spans="1:11" ht="122.25" customHeight="1" x14ac:dyDescent="0.2">
      <c r="A326" s="147" t="s">
        <v>2005</v>
      </c>
      <c r="B326" s="3"/>
      <c r="C326" s="4"/>
      <c r="D326" s="4"/>
      <c r="E326" s="5" t="s">
        <v>440</v>
      </c>
      <c r="F326" s="84" t="s">
        <v>2284</v>
      </c>
      <c r="G326" s="170" t="s">
        <v>1798</v>
      </c>
      <c r="H326" s="244">
        <v>2</v>
      </c>
      <c r="I326" s="245"/>
    </row>
    <row r="327" spans="1:11" ht="78.75" customHeight="1" x14ac:dyDescent="0.2">
      <c r="A327" s="147" t="s">
        <v>2005</v>
      </c>
      <c r="B327" s="3"/>
      <c r="C327" s="4"/>
      <c r="D327" s="14"/>
      <c r="E327" s="19" t="s">
        <v>442</v>
      </c>
      <c r="F327" s="30" t="s">
        <v>2111</v>
      </c>
      <c r="G327" s="170" t="s">
        <v>1990</v>
      </c>
      <c r="H327" s="244">
        <v>2</v>
      </c>
      <c r="I327" s="245"/>
    </row>
    <row r="328" spans="1:11" ht="72.75" customHeight="1" x14ac:dyDescent="0.2">
      <c r="A328" s="147" t="s">
        <v>2005</v>
      </c>
      <c r="B328" s="3" t="s">
        <v>1269</v>
      </c>
      <c r="C328" s="4"/>
      <c r="D328" s="4" t="s">
        <v>1648</v>
      </c>
      <c r="E328" s="49" t="s">
        <v>445</v>
      </c>
      <c r="F328" s="84" t="s">
        <v>1649</v>
      </c>
      <c r="G328" s="170" t="s">
        <v>1772</v>
      </c>
      <c r="H328" s="244">
        <v>2</v>
      </c>
      <c r="I328" s="245"/>
      <c r="J328" s="214">
        <f>SUM(H328:H332)</f>
        <v>10</v>
      </c>
      <c r="K328" s="214">
        <f>COUNT(H328:H332)*2</f>
        <v>10</v>
      </c>
    </row>
    <row r="329" spans="1:11" ht="34" x14ac:dyDescent="0.2">
      <c r="A329" s="147" t="s">
        <v>2005</v>
      </c>
      <c r="B329" s="3"/>
      <c r="C329" s="4"/>
      <c r="D329" s="4"/>
      <c r="E329" s="49" t="s">
        <v>447</v>
      </c>
      <c r="F329" s="89" t="s">
        <v>448</v>
      </c>
      <c r="G329" s="170" t="s">
        <v>1776</v>
      </c>
      <c r="H329" s="244">
        <v>2</v>
      </c>
      <c r="I329" s="245"/>
    </row>
    <row r="330" spans="1:11" ht="64" x14ac:dyDescent="0.2">
      <c r="A330" s="147" t="s">
        <v>2005</v>
      </c>
      <c r="B330" s="3"/>
      <c r="C330" s="4"/>
      <c r="D330" s="4"/>
      <c r="E330" s="49" t="s">
        <v>449</v>
      </c>
      <c r="F330" s="89" t="s">
        <v>2112</v>
      </c>
      <c r="G330" s="170" t="s">
        <v>1776</v>
      </c>
      <c r="H330" s="244">
        <v>2</v>
      </c>
      <c r="I330" s="245"/>
    </row>
    <row r="331" spans="1:11" ht="32" x14ac:dyDescent="0.2">
      <c r="A331" s="147" t="s">
        <v>2005</v>
      </c>
      <c r="B331" s="3"/>
      <c r="C331" s="4"/>
      <c r="D331" s="4"/>
      <c r="E331" s="31" t="s">
        <v>1878</v>
      </c>
      <c r="F331" s="31"/>
      <c r="G331" s="170" t="s">
        <v>1776</v>
      </c>
      <c r="H331" s="244">
        <v>2</v>
      </c>
      <c r="I331" s="245"/>
    </row>
    <row r="332" spans="1:11" ht="48" x14ac:dyDescent="0.2">
      <c r="A332" s="147" t="s">
        <v>2005</v>
      </c>
      <c r="B332" s="3"/>
      <c r="C332" s="4"/>
      <c r="D332" s="4"/>
      <c r="E332" s="31" t="s">
        <v>1879</v>
      </c>
      <c r="F332" s="88" t="s">
        <v>1877</v>
      </c>
      <c r="G332" s="170" t="s">
        <v>1803</v>
      </c>
      <c r="H332" s="244">
        <v>2</v>
      </c>
      <c r="I332" s="245"/>
    </row>
    <row r="333" spans="1:11" ht="33.75" customHeight="1" x14ac:dyDescent="0.2">
      <c r="A333" s="147" t="s">
        <v>2005</v>
      </c>
      <c r="B333" s="3" t="s">
        <v>469</v>
      </c>
      <c r="C333" s="304" t="s">
        <v>454</v>
      </c>
      <c r="D333" s="305"/>
      <c r="E333" s="305"/>
      <c r="F333" s="305"/>
      <c r="G333" s="305"/>
      <c r="H333" s="305"/>
      <c r="I333" s="306"/>
      <c r="J333" s="217">
        <f>SUM(H334:H342)</f>
        <v>18</v>
      </c>
      <c r="K333" s="214">
        <f>COUNT(H334:H342)*2</f>
        <v>18</v>
      </c>
    </row>
    <row r="334" spans="1:11" ht="128" x14ac:dyDescent="0.2">
      <c r="A334" s="147" t="s">
        <v>2005</v>
      </c>
      <c r="B334" s="3" t="s">
        <v>1270</v>
      </c>
      <c r="C334" s="4"/>
      <c r="D334" s="4" t="s">
        <v>455</v>
      </c>
      <c r="E334" s="38" t="s">
        <v>456</v>
      </c>
      <c r="F334" s="90" t="s">
        <v>2337</v>
      </c>
      <c r="G334" s="176" t="s">
        <v>1504</v>
      </c>
      <c r="H334" s="244">
        <v>2</v>
      </c>
      <c r="I334" s="245"/>
      <c r="J334" s="214">
        <f>SUM(H334:H338)</f>
        <v>10</v>
      </c>
      <c r="K334" s="214">
        <f>COUNT(H334:H338)*2</f>
        <v>10</v>
      </c>
    </row>
    <row r="335" spans="1:11" ht="48" x14ac:dyDescent="0.2">
      <c r="A335" s="147" t="s">
        <v>2005</v>
      </c>
      <c r="B335" s="3"/>
      <c r="C335" s="4"/>
      <c r="D335" s="4"/>
      <c r="E335" s="14" t="s">
        <v>1650</v>
      </c>
      <c r="F335" s="84" t="s">
        <v>1651</v>
      </c>
      <c r="G335" s="170" t="s">
        <v>1803</v>
      </c>
      <c r="H335" s="244">
        <v>2</v>
      </c>
      <c r="I335" s="245"/>
    </row>
    <row r="336" spans="1:11" ht="32" x14ac:dyDescent="0.2">
      <c r="A336" s="147" t="s">
        <v>2005</v>
      </c>
      <c r="B336" s="3"/>
      <c r="C336" s="4"/>
      <c r="D336" s="4"/>
      <c r="E336" s="14" t="s">
        <v>1876</v>
      </c>
      <c r="F336" s="84" t="s">
        <v>2113</v>
      </c>
      <c r="G336" s="170" t="s">
        <v>1992</v>
      </c>
      <c r="H336" s="244">
        <v>2</v>
      </c>
      <c r="I336" s="245"/>
    </row>
    <row r="337" spans="1:11" ht="48" x14ac:dyDescent="0.2">
      <c r="A337" s="147" t="s">
        <v>2005</v>
      </c>
      <c r="B337" s="3"/>
      <c r="C337" s="4"/>
      <c r="D337" s="4"/>
      <c r="E337" s="14" t="s">
        <v>460</v>
      </c>
      <c r="F337" s="84" t="s">
        <v>2338</v>
      </c>
      <c r="G337" s="170" t="s">
        <v>1504</v>
      </c>
      <c r="H337" s="244">
        <v>2</v>
      </c>
      <c r="I337" s="245"/>
    </row>
    <row r="338" spans="1:11" ht="32" x14ac:dyDescent="0.2">
      <c r="A338" s="147" t="s">
        <v>2005</v>
      </c>
      <c r="B338" s="3"/>
      <c r="C338" s="4"/>
      <c r="D338" s="4"/>
      <c r="E338" s="14" t="s">
        <v>2285</v>
      </c>
      <c r="F338" s="84" t="s">
        <v>1834</v>
      </c>
      <c r="G338" s="170" t="s">
        <v>1817</v>
      </c>
      <c r="H338" s="244">
        <v>2</v>
      </c>
      <c r="I338" s="245"/>
    </row>
    <row r="339" spans="1:11" ht="64" x14ac:dyDescent="0.2">
      <c r="A339" s="147" t="s">
        <v>2005</v>
      </c>
      <c r="B339" s="3" t="s">
        <v>1271</v>
      </c>
      <c r="C339" s="4"/>
      <c r="D339" s="49" t="s">
        <v>1652</v>
      </c>
      <c r="E339" s="14" t="s">
        <v>463</v>
      </c>
      <c r="F339" s="84" t="s">
        <v>1826</v>
      </c>
      <c r="G339" s="170" t="s">
        <v>1803</v>
      </c>
      <c r="H339" s="244">
        <v>2</v>
      </c>
      <c r="I339" s="245"/>
      <c r="J339" s="214">
        <f>SUM(H339:H342)</f>
        <v>8</v>
      </c>
      <c r="K339" s="214">
        <f>COUNT(H339:H342)*2</f>
        <v>8</v>
      </c>
    </row>
    <row r="340" spans="1:11" ht="32" x14ac:dyDescent="0.2">
      <c r="A340" s="147" t="s">
        <v>2005</v>
      </c>
      <c r="B340" s="3"/>
      <c r="C340" s="4"/>
      <c r="D340" s="11"/>
      <c r="E340" s="31" t="s">
        <v>465</v>
      </c>
      <c r="F340" s="182" t="s">
        <v>1997</v>
      </c>
      <c r="G340" s="167" t="s">
        <v>1772</v>
      </c>
      <c r="H340" s="244">
        <v>2</v>
      </c>
      <c r="I340" s="245"/>
    </row>
    <row r="341" spans="1:11" ht="32" x14ac:dyDescent="0.2">
      <c r="A341" s="147" t="s">
        <v>2005</v>
      </c>
      <c r="B341" s="3"/>
      <c r="C341" s="4"/>
      <c r="D341" s="11"/>
      <c r="E341" s="31" t="s">
        <v>1908</v>
      </c>
      <c r="F341" s="88" t="s">
        <v>2114</v>
      </c>
      <c r="G341" s="167" t="s">
        <v>1504</v>
      </c>
      <c r="H341" s="244">
        <v>2</v>
      </c>
      <c r="I341" s="245"/>
    </row>
    <row r="342" spans="1:11" ht="105.75" customHeight="1" x14ac:dyDescent="0.2">
      <c r="A342" s="147" t="s">
        <v>2005</v>
      </c>
      <c r="B342" s="3"/>
      <c r="C342" s="4"/>
      <c r="D342" s="4"/>
      <c r="E342" s="14" t="s">
        <v>1653</v>
      </c>
      <c r="F342" s="88" t="s">
        <v>2115</v>
      </c>
      <c r="G342" s="170" t="s">
        <v>1817</v>
      </c>
      <c r="H342" s="244">
        <v>2</v>
      </c>
      <c r="I342" s="245"/>
    </row>
    <row r="343" spans="1:11" ht="26.25" customHeight="1" x14ac:dyDescent="0.2">
      <c r="A343" s="147" t="s">
        <v>2005</v>
      </c>
      <c r="B343" s="3" t="s">
        <v>490</v>
      </c>
      <c r="C343" s="301" t="s">
        <v>470</v>
      </c>
      <c r="D343" s="302"/>
      <c r="E343" s="302"/>
      <c r="F343" s="302"/>
      <c r="G343" s="302"/>
      <c r="H343" s="302"/>
      <c r="I343" s="303"/>
      <c r="J343" s="214">
        <f>SUM(H344:H351)</f>
        <v>16</v>
      </c>
      <c r="K343" s="214">
        <f>COUNT(H344:H351)*2</f>
        <v>16</v>
      </c>
    </row>
    <row r="344" spans="1:11" ht="48" x14ac:dyDescent="0.2">
      <c r="A344" s="147" t="s">
        <v>2005</v>
      </c>
      <c r="B344" s="3" t="s">
        <v>1273</v>
      </c>
      <c r="C344" s="4"/>
      <c r="D344" s="4" t="s">
        <v>471</v>
      </c>
      <c r="E344" s="14" t="s">
        <v>472</v>
      </c>
      <c r="F344" s="84" t="s">
        <v>2286</v>
      </c>
      <c r="G344" s="170" t="s">
        <v>1818</v>
      </c>
      <c r="H344" s="244">
        <v>2</v>
      </c>
      <c r="I344" s="245"/>
      <c r="J344" s="214">
        <f>SUM(H344:H346)</f>
        <v>6</v>
      </c>
      <c r="K344" s="214">
        <f>COUNT(H344:H346)*2</f>
        <v>6</v>
      </c>
    </row>
    <row r="345" spans="1:11" ht="48.75" customHeight="1" x14ac:dyDescent="0.2">
      <c r="A345" s="147" t="s">
        <v>2005</v>
      </c>
      <c r="B345" s="3"/>
      <c r="C345" s="4"/>
      <c r="D345" s="4"/>
      <c r="E345" s="14" t="s">
        <v>1827</v>
      </c>
      <c r="F345" s="84" t="s">
        <v>1828</v>
      </c>
      <c r="G345" s="170" t="s">
        <v>1772</v>
      </c>
      <c r="H345" s="244">
        <v>2</v>
      </c>
      <c r="I345" s="245"/>
    </row>
    <row r="346" spans="1:11" ht="80" x14ac:dyDescent="0.2">
      <c r="A346" s="147" t="s">
        <v>2005</v>
      </c>
      <c r="B346" s="3"/>
      <c r="C346" s="4"/>
      <c r="D346" s="4"/>
      <c r="E346" s="14" t="s">
        <v>1830</v>
      </c>
      <c r="F346" s="84" t="s">
        <v>1829</v>
      </c>
      <c r="G346" s="170" t="s">
        <v>1817</v>
      </c>
      <c r="H346" s="244">
        <v>2</v>
      </c>
      <c r="I346" s="245"/>
    </row>
    <row r="347" spans="1:11" ht="48" x14ac:dyDescent="0.2">
      <c r="A347" s="147" t="s">
        <v>2005</v>
      </c>
      <c r="B347" s="3" t="s">
        <v>1761</v>
      </c>
      <c r="C347" s="4"/>
      <c r="D347" s="49" t="s">
        <v>1388</v>
      </c>
      <c r="E347" s="31" t="s">
        <v>1831</v>
      </c>
      <c r="F347" s="84" t="s">
        <v>1832</v>
      </c>
      <c r="G347" s="170" t="s">
        <v>1504</v>
      </c>
      <c r="H347" s="244">
        <v>2</v>
      </c>
      <c r="I347" s="245"/>
      <c r="J347" s="214">
        <f>SUM(H347:H348)</f>
        <v>4</v>
      </c>
      <c r="K347" s="214">
        <f>COUNT(H347:H348)*2</f>
        <v>4</v>
      </c>
    </row>
    <row r="348" spans="1:11" ht="32" x14ac:dyDescent="0.2">
      <c r="A348" s="147" t="s">
        <v>2005</v>
      </c>
      <c r="B348" s="3"/>
      <c r="C348" s="4"/>
      <c r="D348" s="4"/>
      <c r="E348" s="14" t="s">
        <v>481</v>
      </c>
      <c r="F348" s="84" t="s">
        <v>482</v>
      </c>
      <c r="G348" s="170" t="s">
        <v>1504</v>
      </c>
      <c r="H348" s="244">
        <v>2</v>
      </c>
      <c r="I348" s="245"/>
    </row>
    <row r="349" spans="1:11" ht="57.75" customHeight="1" x14ac:dyDescent="0.2">
      <c r="A349" s="147" t="s">
        <v>2005</v>
      </c>
      <c r="B349" s="3" t="s">
        <v>1760</v>
      </c>
      <c r="C349" s="4"/>
      <c r="D349" s="4" t="s">
        <v>483</v>
      </c>
      <c r="E349" s="14" t="s">
        <v>484</v>
      </c>
      <c r="F349" s="84" t="s">
        <v>2287</v>
      </c>
      <c r="G349" s="170" t="s">
        <v>1814</v>
      </c>
      <c r="H349" s="244">
        <v>2</v>
      </c>
      <c r="I349" s="245"/>
      <c r="J349" s="214">
        <f>SUM(H349:H351)</f>
        <v>6</v>
      </c>
      <c r="K349" s="214">
        <f>COUNT(H349:H351)*2</f>
        <v>6</v>
      </c>
    </row>
    <row r="350" spans="1:11" ht="32" x14ac:dyDescent="0.2">
      <c r="A350" s="147" t="s">
        <v>2005</v>
      </c>
      <c r="B350" s="3"/>
      <c r="C350" s="4"/>
      <c r="D350" s="4"/>
      <c r="E350" s="14" t="s">
        <v>486</v>
      </c>
      <c r="F350" s="84" t="s">
        <v>2116</v>
      </c>
      <c r="G350" s="170" t="s">
        <v>1504</v>
      </c>
      <c r="H350" s="244">
        <v>2</v>
      </c>
      <c r="I350" s="245"/>
    </row>
    <row r="351" spans="1:11" ht="32" x14ac:dyDescent="0.2">
      <c r="A351" s="147" t="s">
        <v>2005</v>
      </c>
      <c r="B351" s="3"/>
      <c r="C351" s="4"/>
      <c r="D351" s="4"/>
      <c r="E351" s="14" t="s">
        <v>488</v>
      </c>
      <c r="F351" s="84" t="s">
        <v>1833</v>
      </c>
      <c r="G351" s="170" t="s">
        <v>1773</v>
      </c>
      <c r="H351" s="244">
        <v>2</v>
      </c>
      <c r="I351" s="245"/>
    </row>
    <row r="352" spans="1:11" ht="47.25" customHeight="1" x14ac:dyDescent="0.2">
      <c r="A352" s="147" t="s">
        <v>2005</v>
      </c>
      <c r="B352" s="3" t="s">
        <v>501</v>
      </c>
      <c r="C352" s="301" t="s">
        <v>1361</v>
      </c>
      <c r="D352" s="302"/>
      <c r="E352" s="302"/>
      <c r="F352" s="302"/>
      <c r="G352" s="302"/>
      <c r="H352" s="302"/>
      <c r="I352" s="303"/>
      <c r="J352" s="214">
        <f>SUM(H353:H358)</f>
        <v>12</v>
      </c>
      <c r="K352" s="214">
        <f>COUNT(H353:H358)*2</f>
        <v>12</v>
      </c>
    </row>
    <row r="353" spans="1:11" ht="64" x14ac:dyDescent="0.2">
      <c r="A353" s="147" t="s">
        <v>2005</v>
      </c>
      <c r="B353" s="3" t="s">
        <v>1277</v>
      </c>
      <c r="C353" s="52"/>
      <c r="D353" s="4" t="s">
        <v>503</v>
      </c>
      <c r="E353" s="14" t="s">
        <v>1654</v>
      </c>
      <c r="F353" s="84" t="s">
        <v>2117</v>
      </c>
      <c r="G353" s="170" t="s">
        <v>1776</v>
      </c>
      <c r="H353" s="244">
        <v>2</v>
      </c>
      <c r="I353" s="245"/>
      <c r="J353" s="214">
        <f>SUM(H353:H356)</f>
        <v>8</v>
      </c>
      <c r="K353" s="214">
        <f>COUNT(H353:H356)*2</f>
        <v>8</v>
      </c>
    </row>
    <row r="354" spans="1:11" ht="64" x14ac:dyDescent="0.2">
      <c r="A354" s="147" t="s">
        <v>2005</v>
      </c>
      <c r="B354" s="3"/>
      <c r="C354" s="4"/>
      <c r="D354" s="4"/>
      <c r="E354" s="14" t="s">
        <v>506</v>
      </c>
      <c r="F354" s="84" t="s">
        <v>1655</v>
      </c>
      <c r="G354" s="170" t="s">
        <v>1776</v>
      </c>
      <c r="H354" s="244">
        <v>2</v>
      </c>
      <c r="I354" s="245"/>
    </row>
    <row r="355" spans="1:11" ht="147" customHeight="1" x14ac:dyDescent="0.2">
      <c r="A355" s="147" t="s">
        <v>2012</v>
      </c>
      <c r="B355" s="3"/>
      <c r="C355" s="4"/>
      <c r="D355" s="4"/>
      <c r="E355" s="31" t="s">
        <v>1905</v>
      </c>
      <c r="F355" s="88" t="s">
        <v>1906</v>
      </c>
      <c r="G355" s="170" t="s">
        <v>1776</v>
      </c>
      <c r="H355" s="244">
        <v>2</v>
      </c>
      <c r="I355" s="245"/>
    </row>
    <row r="356" spans="1:11" ht="80" x14ac:dyDescent="0.2">
      <c r="A356" s="147" t="s">
        <v>2005</v>
      </c>
      <c r="B356" s="3"/>
      <c r="C356" s="4"/>
      <c r="D356" s="4"/>
      <c r="E356" s="31" t="s">
        <v>2288</v>
      </c>
      <c r="F356" s="88" t="s">
        <v>2118</v>
      </c>
      <c r="G356" s="170" t="s">
        <v>1992</v>
      </c>
      <c r="H356" s="244">
        <v>2</v>
      </c>
      <c r="I356" s="245"/>
    </row>
    <row r="357" spans="1:11" ht="56.25" customHeight="1" x14ac:dyDescent="0.2">
      <c r="A357" s="147" t="s">
        <v>2005</v>
      </c>
      <c r="B357" s="3" t="s">
        <v>1278</v>
      </c>
      <c r="C357" s="4"/>
      <c r="D357" s="4" t="s">
        <v>2119</v>
      </c>
      <c r="E357" s="14" t="s">
        <v>1389</v>
      </c>
      <c r="F357" s="84" t="s">
        <v>1656</v>
      </c>
      <c r="G357" s="170" t="s">
        <v>1796</v>
      </c>
      <c r="H357" s="244">
        <v>2</v>
      </c>
      <c r="I357" s="266"/>
      <c r="J357" s="214">
        <f>SUM(H357:H358)</f>
        <v>4</v>
      </c>
      <c r="K357" s="214">
        <f>COUNT(H357:H358)*2</f>
        <v>4</v>
      </c>
    </row>
    <row r="358" spans="1:11" ht="32" x14ac:dyDescent="0.2">
      <c r="A358" s="147" t="s">
        <v>2005</v>
      </c>
      <c r="B358" s="3"/>
      <c r="C358" s="4"/>
      <c r="D358" s="4"/>
      <c r="E358" s="14" t="s">
        <v>2120</v>
      </c>
      <c r="F358" s="84" t="s">
        <v>514</v>
      </c>
      <c r="G358" s="170" t="s">
        <v>1776</v>
      </c>
      <c r="H358" s="244">
        <v>2</v>
      </c>
      <c r="I358" s="245"/>
    </row>
    <row r="359" spans="1:11" ht="48" customHeight="1" x14ac:dyDescent="0.2">
      <c r="A359" s="147" t="s">
        <v>2005</v>
      </c>
      <c r="B359" s="3" t="s">
        <v>515</v>
      </c>
      <c r="C359" s="301" t="s">
        <v>1362</v>
      </c>
      <c r="D359" s="302"/>
      <c r="E359" s="302"/>
      <c r="F359" s="302"/>
      <c r="G359" s="302"/>
      <c r="H359" s="302"/>
      <c r="I359" s="303"/>
      <c r="J359" s="214">
        <f>SUM(H360:H377)</f>
        <v>36</v>
      </c>
      <c r="K359" s="214">
        <f>COUNT(H360:H377)*2</f>
        <v>36</v>
      </c>
    </row>
    <row r="360" spans="1:11" ht="237" customHeight="1" x14ac:dyDescent="0.2">
      <c r="A360" s="147" t="s">
        <v>2007</v>
      </c>
      <c r="B360" s="3" t="s">
        <v>1279</v>
      </c>
      <c r="C360" s="4"/>
      <c r="D360" s="4" t="s">
        <v>1657</v>
      </c>
      <c r="E360" s="4" t="s">
        <v>1835</v>
      </c>
      <c r="F360" s="68" t="s">
        <v>2121</v>
      </c>
      <c r="G360" s="169" t="s">
        <v>1772</v>
      </c>
      <c r="H360" s="244">
        <v>2</v>
      </c>
      <c r="I360" s="245"/>
      <c r="J360" s="214">
        <f>SUM(H360:H364)</f>
        <v>10</v>
      </c>
      <c r="K360" s="214">
        <f>COUNT(H360:H364)*2</f>
        <v>10</v>
      </c>
    </row>
    <row r="361" spans="1:11" ht="288" x14ac:dyDescent="0.2">
      <c r="A361" s="147" t="s">
        <v>2007</v>
      </c>
      <c r="B361" s="3"/>
      <c r="C361" s="4"/>
      <c r="D361" s="4"/>
      <c r="E361" s="19" t="s">
        <v>520</v>
      </c>
      <c r="F361" s="84" t="s">
        <v>2122</v>
      </c>
      <c r="G361" s="170" t="s">
        <v>1836</v>
      </c>
      <c r="H361" s="244">
        <v>2</v>
      </c>
      <c r="I361" s="245"/>
    </row>
    <row r="362" spans="1:11" ht="48" x14ac:dyDescent="0.2">
      <c r="A362" s="147" t="s">
        <v>2007</v>
      </c>
      <c r="B362" s="3"/>
      <c r="C362" s="4"/>
      <c r="D362" s="4"/>
      <c r="E362" s="19" t="s">
        <v>522</v>
      </c>
      <c r="F362" s="84" t="s">
        <v>1769</v>
      </c>
      <c r="G362" s="170" t="s">
        <v>1776</v>
      </c>
      <c r="H362" s="244">
        <v>2</v>
      </c>
      <c r="I362" s="245"/>
    </row>
    <row r="363" spans="1:11" ht="48" x14ac:dyDescent="0.2">
      <c r="A363" s="147" t="s">
        <v>2007</v>
      </c>
      <c r="B363" s="3"/>
      <c r="C363" s="4"/>
      <c r="D363" s="4"/>
      <c r="E363" s="14" t="s">
        <v>1658</v>
      </c>
      <c r="F363" s="84" t="s">
        <v>2123</v>
      </c>
      <c r="G363" s="170" t="s">
        <v>1817</v>
      </c>
      <c r="H363" s="244">
        <v>2</v>
      </c>
      <c r="I363" s="245"/>
    </row>
    <row r="364" spans="1:11" ht="144" x14ac:dyDescent="0.2">
      <c r="A364" s="147" t="s">
        <v>2007</v>
      </c>
      <c r="B364" s="3"/>
      <c r="C364" s="4"/>
      <c r="D364" s="4"/>
      <c r="E364" s="5" t="s">
        <v>1659</v>
      </c>
      <c r="F364" s="84" t="s">
        <v>1660</v>
      </c>
      <c r="G364" s="170" t="s">
        <v>1978</v>
      </c>
      <c r="H364" s="244">
        <v>2</v>
      </c>
      <c r="I364" s="245"/>
    </row>
    <row r="365" spans="1:11" ht="135.75" customHeight="1" x14ac:dyDescent="0.2">
      <c r="A365" s="147" t="s">
        <v>2008</v>
      </c>
      <c r="B365" s="3" t="s">
        <v>1280</v>
      </c>
      <c r="C365" s="4"/>
      <c r="D365" s="4" t="s">
        <v>528</v>
      </c>
      <c r="E365" s="22" t="s">
        <v>529</v>
      </c>
      <c r="F365" s="68" t="s">
        <v>2124</v>
      </c>
      <c r="G365" s="169" t="s">
        <v>1776</v>
      </c>
      <c r="H365" s="244">
        <v>2</v>
      </c>
      <c r="I365" s="245"/>
      <c r="J365" s="214">
        <f>SUM(H365:H373)</f>
        <v>18</v>
      </c>
      <c r="K365" s="214">
        <f>COUNT(H365:H373)*2</f>
        <v>18</v>
      </c>
    </row>
    <row r="366" spans="1:11" ht="281.25" customHeight="1" x14ac:dyDescent="0.2">
      <c r="A366" s="147" t="s">
        <v>2008</v>
      </c>
      <c r="B366" s="3"/>
      <c r="C366" s="4"/>
      <c r="D366" s="4"/>
      <c r="E366" s="5" t="s">
        <v>1438</v>
      </c>
      <c r="F366" s="81" t="s">
        <v>2125</v>
      </c>
      <c r="G366" s="170" t="s">
        <v>1772</v>
      </c>
      <c r="H366" s="244">
        <v>2</v>
      </c>
      <c r="I366" s="245"/>
    </row>
    <row r="367" spans="1:11" ht="48" x14ac:dyDescent="0.2">
      <c r="A367" s="147" t="s">
        <v>2008</v>
      </c>
      <c r="B367" s="3"/>
      <c r="C367" s="4"/>
      <c r="D367" s="4"/>
      <c r="E367" s="5" t="s">
        <v>533</v>
      </c>
      <c r="F367" s="81" t="s">
        <v>1838</v>
      </c>
      <c r="G367" s="170" t="s">
        <v>1814</v>
      </c>
      <c r="H367" s="244">
        <v>2</v>
      </c>
      <c r="I367" s="245"/>
    </row>
    <row r="368" spans="1:11" ht="160" x14ac:dyDescent="0.2">
      <c r="A368" s="147" t="s">
        <v>2008</v>
      </c>
      <c r="B368" s="3"/>
      <c r="C368" s="4"/>
      <c r="D368" s="4"/>
      <c r="E368" s="5" t="s">
        <v>535</v>
      </c>
      <c r="F368" s="81" t="s">
        <v>2126</v>
      </c>
      <c r="G368" s="170" t="s">
        <v>1837</v>
      </c>
      <c r="H368" s="244">
        <v>2</v>
      </c>
      <c r="I368" s="245"/>
    </row>
    <row r="369" spans="1:11" ht="208" x14ac:dyDescent="0.2">
      <c r="A369" s="147" t="s">
        <v>2008</v>
      </c>
      <c r="B369" s="3"/>
      <c r="C369" s="4"/>
      <c r="D369" s="4"/>
      <c r="E369" s="5" t="s">
        <v>537</v>
      </c>
      <c r="F369" s="81" t="s">
        <v>1661</v>
      </c>
      <c r="G369" s="170" t="s">
        <v>1796</v>
      </c>
      <c r="H369" s="244">
        <v>2</v>
      </c>
      <c r="I369" s="245"/>
    </row>
    <row r="370" spans="1:11" ht="80" x14ac:dyDescent="0.2">
      <c r="A370" s="147" t="s">
        <v>2008</v>
      </c>
      <c r="B370" s="3"/>
      <c r="C370" s="4"/>
      <c r="D370" s="4"/>
      <c r="E370" s="5" t="s">
        <v>539</v>
      </c>
      <c r="F370" s="81" t="s">
        <v>1839</v>
      </c>
      <c r="G370" s="170" t="s">
        <v>1772</v>
      </c>
      <c r="H370" s="244">
        <v>2</v>
      </c>
      <c r="I370" s="245"/>
    </row>
    <row r="371" spans="1:11" ht="48" x14ac:dyDescent="0.2">
      <c r="A371" s="147" t="s">
        <v>2008</v>
      </c>
      <c r="B371" s="3"/>
      <c r="C371" s="4"/>
      <c r="D371" s="4"/>
      <c r="E371" s="5" t="s">
        <v>2127</v>
      </c>
      <c r="F371" s="81" t="s">
        <v>1662</v>
      </c>
      <c r="G371" s="170" t="s">
        <v>1776</v>
      </c>
      <c r="H371" s="244">
        <v>2</v>
      </c>
      <c r="I371" s="245"/>
    </row>
    <row r="372" spans="1:11" ht="48" x14ac:dyDescent="0.2">
      <c r="A372" s="147" t="s">
        <v>2008</v>
      </c>
      <c r="B372" s="3"/>
      <c r="C372" s="4"/>
      <c r="D372" s="4"/>
      <c r="E372" s="5" t="s">
        <v>2128</v>
      </c>
      <c r="F372" s="81" t="s">
        <v>1663</v>
      </c>
      <c r="G372" s="170" t="s">
        <v>1772</v>
      </c>
      <c r="H372" s="244">
        <v>2</v>
      </c>
      <c r="I372" s="245"/>
    </row>
    <row r="373" spans="1:11" ht="187" x14ac:dyDescent="0.2">
      <c r="A373" s="147" t="s">
        <v>2008</v>
      </c>
      <c r="B373" s="3"/>
      <c r="C373" s="4"/>
      <c r="D373" s="4"/>
      <c r="E373" s="4" t="s">
        <v>1664</v>
      </c>
      <c r="F373" s="68" t="s">
        <v>1665</v>
      </c>
      <c r="G373" s="169" t="s">
        <v>1993</v>
      </c>
      <c r="H373" s="244">
        <v>2</v>
      </c>
      <c r="I373" s="245"/>
    </row>
    <row r="374" spans="1:11" ht="388" x14ac:dyDescent="0.2">
      <c r="A374" s="147" t="s">
        <v>2009</v>
      </c>
      <c r="B374" s="3" t="s">
        <v>1281</v>
      </c>
      <c r="C374" s="4"/>
      <c r="D374" s="4" t="s">
        <v>10</v>
      </c>
      <c r="E374" s="4" t="s">
        <v>547</v>
      </c>
      <c r="F374" s="68" t="s">
        <v>2129</v>
      </c>
      <c r="G374" s="169" t="s">
        <v>1772</v>
      </c>
      <c r="H374" s="244">
        <v>2</v>
      </c>
      <c r="I374" s="245"/>
      <c r="J374" s="214">
        <f>SUM(H374:H377)</f>
        <v>8</v>
      </c>
      <c r="K374" s="214">
        <f>COUNT(H374:H377)*2</f>
        <v>8</v>
      </c>
    </row>
    <row r="375" spans="1:11" ht="96" x14ac:dyDescent="0.2">
      <c r="A375" s="147" t="s">
        <v>2009</v>
      </c>
      <c r="B375" s="3"/>
      <c r="C375" s="4"/>
      <c r="D375" s="4"/>
      <c r="E375" s="5" t="s">
        <v>1427</v>
      </c>
      <c r="F375" s="81" t="s">
        <v>2289</v>
      </c>
      <c r="G375" s="170" t="s">
        <v>1772</v>
      </c>
      <c r="H375" s="244">
        <v>2</v>
      </c>
      <c r="I375" s="245"/>
    </row>
    <row r="376" spans="1:11" ht="130.5" customHeight="1" x14ac:dyDescent="0.2">
      <c r="A376" s="147" t="s">
        <v>2009</v>
      </c>
      <c r="B376" s="3"/>
      <c r="C376" s="4"/>
      <c r="D376" s="4"/>
      <c r="E376" s="5" t="s">
        <v>1428</v>
      </c>
      <c r="F376" s="81" t="s">
        <v>2130</v>
      </c>
      <c r="G376" s="170" t="s">
        <v>1817</v>
      </c>
      <c r="H376" s="244">
        <v>2</v>
      </c>
      <c r="I376" s="245"/>
    </row>
    <row r="377" spans="1:11" ht="103.5" customHeight="1" x14ac:dyDescent="0.2">
      <c r="A377" s="147" t="s">
        <v>2009</v>
      </c>
      <c r="B377" s="3"/>
      <c r="C377" s="4"/>
      <c r="D377" s="4"/>
      <c r="E377" s="5" t="s">
        <v>1666</v>
      </c>
      <c r="F377" s="81" t="s">
        <v>1429</v>
      </c>
      <c r="G377" s="170" t="s">
        <v>1990</v>
      </c>
      <c r="H377" s="244">
        <v>2</v>
      </c>
      <c r="I377" s="245"/>
    </row>
    <row r="378" spans="1:11" ht="31.5" customHeight="1" x14ac:dyDescent="0.2">
      <c r="A378" s="147" t="s">
        <v>2005</v>
      </c>
      <c r="B378" s="3" t="s">
        <v>566</v>
      </c>
      <c r="C378" s="301" t="s">
        <v>1363</v>
      </c>
      <c r="D378" s="302"/>
      <c r="E378" s="302"/>
      <c r="F378" s="302"/>
      <c r="G378" s="302"/>
      <c r="H378" s="302"/>
      <c r="I378" s="303"/>
      <c r="J378" s="214">
        <f>SUM(H379:H383)</f>
        <v>10</v>
      </c>
      <c r="K378" s="214">
        <f>COUNT(H379:H383)*2</f>
        <v>10</v>
      </c>
    </row>
    <row r="379" spans="1:11" ht="176" x14ac:dyDescent="0.2">
      <c r="A379" s="147" t="s">
        <v>2013</v>
      </c>
      <c r="B379" s="3" t="s">
        <v>1283</v>
      </c>
      <c r="C379" s="4"/>
      <c r="D379" s="4" t="s">
        <v>555</v>
      </c>
      <c r="E379" s="5" t="s">
        <v>556</v>
      </c>
      <c r="F379" s="81" t="s">
        <v>1667</v>
      </c>
      <c r="G379" s="170" t="s">
        <v>1776</v>
      </c>
      <c r="H379" s="244">
        <v>2</v>
      </c>
      <c r="I379" s="245"/>
      <c r="J379" s="214">
        <f>SUM(H379:H383)</f>
        <v>10</v>
      </c>
      <c r="K379" s="214">
        <f>COUNT(H379:H383)*2</f>
        <v>10</v>
      </c>
    </row>
    <row r="380" spans="1:11" ht="144" x14ac:dyDescent="0.2">
      <c r="A380" s="147" t="s">
        <v>2013</v>
      </c>
      <c r="B380" s="3"/>
      <c r="C380" s="4"/>
      <c r="D380" s="4"/>
      <c r="E380" s="5" t="s">
        <v>2131</v>
      </c>
      <c r="F380" s="81" t="s">
        <v>1959</v>
      </c>
      <c r="G380" s="170" t="s">
        <v>1772</v>
      </c>
      <c r="H380" s="244">
        <v>2</v>
      </c>
      <c r="I380" s="245"/>
    </row>
    <row r="381" spans="1:11" ht="176" x14ac:dyDescent="0.2">
      <c r="A381" s="147" t="s">
        <v>2013</v>
      </c>
      <c r="B381" s="3"/>
      <c r="C381" s="4"/>
      <c r="D381" s="4"/>
      <c r="E381" s="5" t="s">
        <v>1668</v>
      </c>
      <c r="F381" s="81" t="s">
        <v>2290</v>
      </c>
      <c r="G381" s="170" t="s">
        <v>1772</v>
      </c>
      <c r="H381" s="244">
        <v>2</v>
      </c>
      <c r="I381" s="245"/>
    </row>
    <row r="382" spans="1:11" ht="32" x14ac:dyDescent="0.2">
      <c r="A382" s="147" t="s">
        <v>2013</v>
      </c>
      <c r="B382" s="3"/>
      <c r="C382" s="4"/>
      <c r="D382" s="4"/>
      <c r="E382" s="5" t="s">
        <v>562</v>
      </c>
      <c r="F382" s="85" t="s">
        <v>1669</v>
      </c>
      <c r="G382" s="166" t="s">
        <v>1787</v>
      </c>
      <c r="H382" s="244">
        <v>2</v>
      </c>
      <c r="I382" s="245"/>
    </row>
    <row r="383" spans="1:11" ht="128" x14ac:dyDescent="0.2">
      <c r="A383" s="147" t="s">
        <v>2013</v>
      </c>
      <c r="B383" s="3"/>
      <c r="C383" s="4"/>
      <c r="D383" s="4"/>
      <c r="E383" s="5" t="s">
        <v>1670</v>
      </c>
      <c r="F383" s="81" t="s">
        <v>2132</v>
      </c>
      <c r="G383" s="170" t="s">
        <v>1990</v>
      </c>
      <c r="H383" s="244">
        <v>2</v>
      </c>
      <c r="I383" s="245"/>
    </row>
    <row r="384" spans="1:11" ht="27.75" customHeight="1" x14ac:dyDescent="0.2">
      <c r="A384" s="147" t="s">
        <v>2005</v>
      </c>
      <c r="B384" s="3" t="s">
        <v>624</v>
      </c>
      <c r="C384" s="301" t="s">
        <v>567</v>
      </c>
      <c r="D384" s="302"/>
      <c r="E384" s="302"/>
      <c r="F384" s="302"/>
      <c r="G384" s="302"/>
      <c r="H384" s="302"/>
      <c r="I384" s="303"/>
      <c r="J384" s="214">
        <f>SUM(H385:H408)</f>
        <v>48</v>
      </c>
      <c r="K384" s="214">
        <f>COUNT(H385:H408)*2</f>
        <v>48</v>
      </c>
    </row>
    <row r="385" spans="1:11" ht="144" x14ac:dyDescent="0.2">
      <c r="A385" s="147" t="s">
        <v>2005</v>
      </c>
      <c r="B385" s="3" t="s">
        <v>1288</v>
      </c>
      <c r="C385" s="4"/>
      <c r="D385" s="4" t="s">
        <v>568</v>
      </c>
      <c r="E385" s="14" t="s">
        <v>1840</v>
      </c>
      <c r="F385" s="88" t="s">
        <v>2133</v>
      </c>
      <c r="G385" s="170" t="s">
        <v>1772</v>
      </c>
      <c r="H385" s="244">
        <v>2</v>
      </c>
      <c r="I385" s="245"/>
      <c r="J385" s="214">
        <f>SUM(H385:H392)</f>
        <v>16</v>
      </c>
      <c r="K385" s="214">
        <f>COUNT(H385:H392)*2</f>
        <v>16</v>
      </c>
    </row>
    <row r="386" spans="1:11" ht="160" x14ac:dyDescent="0.2">
      <c r="A386" s="147" t="s">
        <v>2005</v>
      </c>
      <c r="B386" s="3"/>
      <c r="C386" s="4"/>
      <c r="D386" s="4"/>
      <c r="E386" s="14" t="s">
        <v>571</v>
      </c>
      <c r="F386" s="84" t="s">
        <v>2291</v>
      </c>
      <c r="G386" s="170" t="s">
        <v>1803</v>
      </c>
      <c r="H386" s="244">
        <v>2</v>
      </c>
      <c r="I386" s="245"/>
    </row>
    <row r="387" spans="1:11" ht="96" x14ac:dyDescent="0.2">
      <c r="A387" s="147" t="s">
        <v>2005</v>
      </c>
      <c r="B387" s="3"/>
      <c r="C387" s="4"/>
      <c r="D387" s="4"/>
      <c r="E387" s="14" t="s">
        <v>573</v>
      </c>
      <c r="F387" s="84" t="s">
        <v>1671</v>
      </c>
      <c r="G387" s="170" t="s">
        <v>1803</v>
      </c>
      <c r="H387" s="244">
        <v>2</v>
      </c>
      <c r="I387" s="245"/>
    </row>
    <row r="388" spans="1:11" ht="64" x14ac:dyDescent="0.2">
      <c r="A388" s="147" t="s">
        <v>2005</v>
      </c>
      <c r="B388" s="3"/>
      <c r="C388" s="4"/>
      <c r="D388" s="4"/>
      <c r="E388" s="14" t="s">
        <v>575</v>
      </c>
      <c r="F388" s="84" t="s">
        <v>1672</v>
      </c>
      <c r="G388" s="170" t="s">
        <v>1776</v>
      </c>
      <c r="H388" s="244">
        <v>2</v>
      </c>
      <c r="I388" s="245"/>
    </row>
    <row r="389" spans="1:11" ht="80" x14ac:dyDescent="0.2">
      <c r="A389" s="147" t="s">
        <v>2005</v>
      </c>
      <c r="B389" s="3"/>
      <c r="C389" s="4"/>
      <c r="D389" s="4"/>
      <c r="E389" s="14" t="s">
        <v>577</v>
      </c>
      <c r="F389" s="84" t="s">
        <v>2292</v>
      </c>
      <c r="G389" s="170" t="s">
        <v>1772</v>
      </c>
      <c r="H389" s="244">
        <v>2</v>
      </c>
      <c r="I389" s="245"/>
    </row>
    <row r="390" spans="1:11" ht="64" x14ac:dyDescent="0.2">
      <c r="A390" s="147" t="s">
        <v>2005</v>
      </c>
      <c r="B390" s="3"/>
      <c r="C390" s="4"/>
      <c r="D390" s="4"/>
      <c r="E390" s="14" t="s">
        <v>579</v>
      </c>
      <c r="F390" s="84" t="s">
        <v>1673</v>
      </c>
      <c r="G390" s="170" t="s">
        <v>1817</v>
      </c>
      <c r="H390" s="244">
        <v>2</v>
      </c>
      <c r="I390" s="245"/>
    </row>
    <row r="391" spans="1:11" ht="48" x14ac:dyDescent="0.2">
      <c r="A391" s="147" t="s">
        <v>2005</v>
      </c>
      <c r="B391" s="3"/>
      <c r="C391" s="4"/>
      <c r="D391" s="4"/>
      <c r="E391" s="14" t="s">
        <v>1674</v>
      </c>
      <c r="F391" s="84" t="s">
        <v>582</v>
      </c>
      <c r="G391" s="170" t="s">
        <v>1817</v>
      </c>
      <c r="H391" s="244">
        <v>2</v>
      </c>
      <c r="I391" s="245"/>
    </row>
    <row r="392" spans="1:11" ht="32" x14ac:dyDescent="0.2">
      <c r="A392" s="147" t="s">
        <v>2005</v>
      </c>
      <c r="B392" s="3"/>
      <c r="C392" s="4"/>
      <c r="D392" s="4"/>
      <c r="E392" s="14" t="s">
        <v>1675</v>
      </c>
      <c r="F392" s="84" t="s">
        <v>2134</v>
      </c>
      <c r="G392" s="170" t="s">
        <v>1800</v>
      </c>
      <c r="H392" s="244">
        <v>2</v>
      </c>
      <c r="I392" s="245"/>
    </row>
    <row r="393" spans="1:11" ht="48" x14ac:dyDescent="0.2">
      <c r="A393" s="147" t="s">
        <v>2005</v>
      </c>
      <c r="B393" s="3" t="s">
        <v>1289</v>
      </c>
      <c r="C393" s="4"/>
      <c r="D393" s="4" t="s">
        <v>2135</v>
      </c>
      <c r="E393" s="14" t="s">
        <v>588</v>
      </c>
      <c r="F393" s="84" t="s">
        <v>589</v>
      </c>
      <c r="G393" s="170" t="s">
        <v>1504</v>
      </c>
      <c r="H393" s="244">
        <v>2</v>
      </c>
      <c r="I393" s="245"/>
      <c r="J393" s="214">
        <f>SUM(H393:H396)</f>
        <v>8</v>
      </c>
      <c r="K393" s="214">
        <f>COUNT(H393:H396)*2</f>
        <v>8</v>
      </c>
    </row>
    <row r="394" spans="1:11" ht="112" x14ac:dyDescent="0.2">
      <c r="A394" s="147" t="s">
        <v>2005</v>
      </c>
      <c r="B394" s="3"/>
      <c r="C394" s="4"/>
      <c r="D394" s="4"/>
      <c r="E394" s="14" t="s">
        <v>2293</v>
      </c>
      <c r="F394" s="84" t="s">
        <v>2294</v>
      </c>
      <c r="G394" s="170" t="s">
        <v>1773</v>
      </c>
      <c r="H394" s="244">
        <v>2</v>
      </c>
      <c r="I394" s="245"/>
    </row>
    <row r="395" spans="1:11" ht="32" x14ac:dyDescent="0.2">
      <c r="A395" s="147" t="s">
        <v>2005</v>
      </c>
      <c r="B395" s="3"/>
      <c r="C395" s="4"/>
      <c r="D395" s="4"/>
      <c r="E395" s="14" t="s">
        <v>592</v>
      </c>
      <c r="F395" s="84" t="s">
        <v>593</v>
      </c>
      <c r="G395" s="170" t="s">
        <v>1772</v>
      </c>
      <c r="H395" s="244">
        <v>2</v>
      </c>
      <c r="I395" s="245"/>
    </row>
    <row r="396" spans="1:11" ht="66.75" customHeight="1" x14ac:dyDescent="0.2">
      <c r="A396" s="147" t="s">
        <v>2005</v>
      </c>
      <c r="B396" s="3"/>
      <c r="C396" s="4"/>
      <c r="D396" s="4"/>
      <c r="E396" s="14" t="s">
        <v>2136</v>
      </c>
      <c r="F396" s="84" t="s">
        <v>1841</v>
      </c>
      <c r="G396" s="170" t="s">
        <v>1504</v>
      </c>
      <c r="H396" s="244">
        <v>2</v>
      </c>
      <c r="I396" s="245"/>
    </row>
    <row r="397" spans="1:11" ht="144" x14ac:dyDescent="0.2">
      <c r="A397" s="147" t="s">
        <v>2005</v>
      </c>
      <c r="B397" s="3" t="s">
        <v>1290</v>
      </c>
      <c r="C397" s="4"/>
      <c r="D397" s="4" t="s">
        <v>1676</v>
      </c>
      <c r="E397" s="14" t="s">
        <v>2137</v>
      </c>
      <c r="F397" s="84" t="s">
        <v>1677</v>
      </c>
      <c r="G397" s="170" t="s">
        <v>1803</v>
      </c>
      <c r="H397" s="244">
        <v>2</v>
      </c>
      <c r="I397" s="245"/>
      <c r="J397" s="214">
        <f>SUM(H397:H400)</f>
        <v>8</v>
      </c>
      <c r="K397" s="214">
        <f>COUNT(H397:H400)*2</f>
        <v>8</v>
      </c>
    </row>
    <row r="398" spans="1:11" ht="96" x14ac:dyDescent="0.2">
      <c r="A398" s="147" t="s">
        <v>2005</v>
      </c>
      <c r="B398" s="3"/>
      <c r="C398" s="4"/>
      <c r="D398" s="4"/>
      <c r="E398" s="14" t="s">
        <v>1678</v>
      </c>
      <c r="F398" s="84" t="s">
        <v>1679</v>
      </c>
      <c r="G398" s="170" t="s">
        <v>1504</v>
      </c>
      <c r="H398" s="244">
        <v>2</v>
      </c>
      <c r="I398" s="245"/>
    </row>
    <row r="399" spans="1:11" ht="32" x14ac:dyDescent="0.2">
      <c r="A399" s="147" t="s">
        <v>2005</v>
      </c>
      <c r="B399" s="3"/>
      <c r="C399" s="4"/>
      <c r="D399" s="4"/>
      <c r="E399" s="14" t="s">
        <v>2138</v>
      </c>
      <c r="F399" s="84" t="s">
        <v>602</v>
      </c>
      <c r="G399" s="170" t="s">
        <v>1504</v>
      </c>
      <c r="H399" s="244">
        <v>2</v>
      </c>
      <c r="I399" s="245"/>
    </row>
    <row r="400" spans="1:11" ht="80" x14ac:dyDescent="0.2">
      <c r="A400" s="147" t="s">
        <v>2005</v>
      </c>
      <c r="B400" s="3"/>
      <c r="C400" s="4"/>
      <c r="D400" s="4"/>
      <c r="E400" s="14" t="s">
        <v>1680</v>
      </c>
      <c r="F400" s="84" t="s">
        <v>1681</v>
      </c>
      <c r="G400" s="170" t="s">
        <v>1990</v>
      </c>
      <c r="H400" s="244">
        <v>2</v>
      </c>
      <c r="I400" s="245"/>
    </row>
    <row r="401" spans="1:11" ht="80" x14ac:dyDescent="0.2">
      <c r="A401" s="147" t="s">
        <v>2005</v>
      </c>
      <c r="B401" s="3" t="s">
        <v>1291</v>
      </c>
      <c r="C401" s="4"/>
      <c r="D401" s="4" t="s">
        <v>605</v>
      </c>
      <c r="E401" s="14" t="s">
        <v>2295</v>
      </c>
      <c r="F401" s="84" t="s">
        <v>1682</v>
      </c>
      <c r="G401" s="170" t="s">
        <v>1803</v>
      </c>
      <c r="H401" s="244">
        <v>2</v>
      </c>
      <c r="I401" s="245"/>
      <c r="J401" s="214">
        <f>SUM(H401:H403)</f>
        <v>6</v>
      </c>
      <c r="K401" s="214">
        <f>COUNT(H401:H403)*2</f>
        <v>6</v>
      </c>
    </row>
    <row r="402" spans="1:11" ht="32" x14ac:dyDescent="0.2">
      <c r="A402" s="147" t="s">
        <v>2005</v>
      </c>
      <c r="B402" s="3"/>
      <c r="C402" s="4"/>
      <c r="D402" s="4"/>
      <c r="E402" s="14" t="s">
        <v>2296</v>
      </c>
      <c r="F402" s="84" t="s">
        <v>609</v>
      </c>
      <c r="G402" s="170" t="s">
        <v>1504</v>
      </c>
      <c r="H402" s="244">
        <v>2</v>
      </c>
      <c r="I402" s="245"/>
    </row>
    <row r="403" spans="1:11" ht="96" x14ac:dyDescent="0.2">
      <c r="A403" s="147" t="s">
        <v>2005</v>
      </c>
      <c r="B403" s="3"/>
      <c r="C403" s="4"/>
      <c r="D403" s="4"/>
      <c r="E403" s="14" t="s">
        <v>610</v>
      </c>
      <c r="F403" s="84" t="s">
        <v>1762</v>
      </c>
      <c r="G403" s="170" t="s">
        <v>1803</v>
      </c>
      <c r="H403" s="244">
        <v>2</v>
      </c>
      <c r="I403" s="245"/>
    </row>
    <row r="404" spans="1:11" ht="85" x14ac:dyDescent="0.2">
      <c r="A404" s="147" t="s">
        <v>2005</v>
      </c>
      <c r="B404" s="3" t="s">
        <v>1292</v>
      </c>
      <c r="C404" s="4"/>
      <c r="D404" s="14" t="s">
        <v>612</v>
      </c>
      <c r="E404" s="53" t="s">
        <v>1763</v>
      </c>
      <c r="F404" s="98" t="s">
        <v>1758</v>
      </c>
      <c r="G404" s="169" t="s">
        <v>1772</v>
      </c>
      <c r="H404" s="244">
        <v>2</v>
      </c>
      <c r="I404" s="245"/>
      <c r="J404" s="214">
        <f>SUM(H404:H406)</f>
        <v>6</v>
      </c>
      <c r="K404" s="214">
        <f>COUNT(H404:H406)*2</f>
        <v>6</v>
      </c>
    </row>
    <row r="405" spans="1:11" ht="68" x14ac:dyDescent="0.2">
      <c r="A405" s="147" t="s">
        <v>2005</v>
      </c>
      <c r="B405" s="3"/>
      <c r="D405" s="4"/>
      <c r="E405" s="53" t="s">
        <v>615</v>
      </c>
      <c r="F405" s="98" t="s">
        <v>2139</v>
      </c>
      <c r="G405" s="169" t="s">
        <v>1504</v>
      </c>
      <c r="H405" s="244">
        <v>2</v>
      </c>
      <c r="I405" s="245"/>
    </row>
    <row r="406" spans="1:11" ht="85" x14ac:dyDescent="0.2">
      <c r="A406" s="147" t="s">
        <v>2005</v>
      </c>
      <c r="B406" s="3"/>
      <c r="D406" s="4"/>
      <c r="E406" s="53" t="s">
        <v>617</v>
      </c>
      <c r="F406" s="98" t="s">
        <v>1683</v>
      </c>
      <c r="G406" s="169" t="s">
        <v>1803</v>
      </c>
      <c r="H406" s="244">
        <v>2</v>
      </c>
      <c r="I406" s="245"/>
    </row>
    <row r="407" spans="1:11" ht="64.5" customHeight="1" x14ac:dyDescent="0.2">
      <c r="A407" s="147" t="s">
        <v>2005</v>
      </c>
      <c r="B407" s="3" t="s">
        <v>1366</v>
      </c>
      <c r="C407" s="4"/>
      <c r="D407" s="14" t="s">
        <v>2140</v>
      </c>
      <c r="E407" s="53" t="s">
        <v>620</v>
      </c>
      <c r="F407" s="98" t="s">
        <v>621</v>
      </c>
      <c r="G407" s="169" t="s">
        <v>1504</v>
      </c>
      <c r="H407" s="244">
        <v>2</v>
      </c>
      <c r="I407" s="245"/>
      <c r="J407" s="214">
        <f>SUM(H407:H408)</f>
        <v>4</v>
      </c>
      <c r="K407" s="214">
        <f>COUNT(H407:H408)*2</f>
        <v>4</v>
      </c>
    </row>
    <row r="408" spans="1:11" ht="85" x14ac:dyDescent="0.2">
      <c r="A408" s="147" t="s">
        <v>2005</v>
      </c>
      <c r="B408" s="3"/>
      <c r="C408" s="4"/>
      <c r="D408" s="4"/>
      <c r="E408" s="9" t="s">
        <v>622</v>
      </c>
      <c r="F408" s="53" t="s">
        <v>1684</v>
      </c>
      <c r="G408" s="169" t="s">
        <v>1796</v>
      </c>
      <c r="H408" s="244">
        <v>2</v>
      </c>
      <c r="I408" s="245"/>
    </row>
    <row r="409" spans="1:11" ht="33" customHeight="1" x14ac:dyDescent="0.2">
      <c r="A409" s="147" t="s">
        <v>2005</v>
      </c>
      <c r="B409" s="3" t="s">
        <v>672</v>
      </c>
      <c r="C409" s="301" t="s">
        <v>625</v>
      </c>
      <c r="D409" s="302"/>
      <c r="E409" s="302"/>
      <c r="F409" s="302"/>
      <c r="G409" s="302"/>
      <c r="H409" s="302"/>
      <c r="I409" s="303"/>
      <c r="J409" s="214">
        <f>SUM(H410:H438)</f>
        <v>58</v>
      </c>
      <c r="K409" s="214">
        <f>COUNT(H410:H438)*2</f>
        <v>58</v>
      </c>
    </row>
    <row r="410" spans="1:11" ht="170" x14ac:dyDescent="0.2">
      <c r="A410" s="147" t="s">
        <v>2006</v>
      </c>
      <c r="B410" s="3" t="s">
        <v>1293</v>
      </c>
      <c r="C410" s="4"/>
      <c r="D410" s="4" t="s">
        <v>626</v>
      </c>
      <c r="E410" s="4" t="s">
        <v>627</v>
      </c>
      <c r="F410" s="68" t="s">
        <v>2297</v>
      </c>
      <c r="G410" s="169" t="s">
        <v>1803</v>
      </c>
      <c r="H410" s="244">
        <v>2</v>
      </c>
      <c r="I410" s="245"/>
      <c r="J410" s="214">
        <f>SUM(H410:H413)</f>
        <v>8</v>
      </c>
      <c r="K410" s="214">
        <f>COUNT(H410:H413)*2</f>
        <v>8</v>
      </c>
    </row>
    <row r="411" spans="1:11" ht="85" x14ac:dyDescent="0.2">
      <c r="A411" s="147" t="s">
        <v>2006</v>
      </c>
      <c r="B411" s="3"/>
      <c r="C411" s="4"/>
      <c r="D411" s="4"/>
      <c r="E411" s="4" t="s">
        <v>629</v>
      </c>
      <c r="F411" s="68" t="s">
        <v>630</v>
      </c>
      <c r="G411" s="169" t="s">
        <v>1800</v>
      </c>
      <c r="H411" s="244">
        <v>2</v>
      </c>
      <c r="I411" s="245"/>
    </row>
    <row r="412" spans="1:11" ht="128" x14ac:dyDescent="0.2">
      <c r="A412" s="147" t="s">
        <v>2006</v>
      </c>
      <c r="B412" s="3"/>
      <c r="C412" s="4"/>
      <c r="E412" s="14" t="s">
        <v>2298</v>
      </c>
      <c r="F412" s="84" t="s">
        <v>1759</v>
      </c>
      <c r="G412" s="170" t="s">
        <v>1992</v>
      </c>
      <c r="H412" s="244">
        <v>2</v>
      </c>
      <c r="I412" s="245"/>
    </row>
    <row r="413" spans="1:11" ht="80" x14ac:dyDescent="0.2">
      <c r="A413" s="147" t="s">
        <v>2006</v>
      </c>
      <c r="B413" s="3"/>
      <c r="C413" s="4"/>
      <c r="D413" s="52"/>
      <c r="E413" s="14" t="s">
        <v>633</v>
      </c>
      <c r="F413" s="84" t="s">
        <v>2141</v>
      </c>
      <c r="G413" s="170" t="s">
        <v>1990</v>
      </c>
      <c r="H413" s="244">
        <v>2</v>
      </c>
      <c r="I413" s="245"/>
    </row>
    <row r="414" spans="1:11" ht="170" x14ac:dyDescent="0.2">
      <c r="A414" s="147" t="s">
        <v>2006</v>
      </c>
      <c r="B414" s="3" t="s">
        <v>1294</v>
      </c>
      <c r="C414" s="4"/>
      <c r="D414" s="4" t="s">
        <v>635</v>
      </c>
      <c r="E414" s="4" t="s">
        <v>636</v>
      </c>
      <c r="F414" s="68" t="s">
        <v>2299</v>
      </c>
      <c r="G414" s="169" t="s">
        <v>1803</v>
      </c>
      <c r="H414" s="244">
        <v>2</v>
      </c>
      <c r="I414" s="245"/>
      <c r="J414" s="214">
        <f>SUM(H414:H419)</f>
        <v>12</v>
      </c>
      <c r="K414" s="214">
        <f>COUNT(H414:H419)*2</f>
        <v>12</v>
      </c>
    </row>
    <row r="415" spans="1:11" ht="85" x14ac:dyDescent="0.2">
      <c r="A415" s="147" t="s">
        <v>2006</v>
      </c>
      <c r="B415" s="3"/>
      <c r="C415" s="4"/>
      <c r="D415" s="4"/>
      <c r="E415" s="4" t="s">
        <v>637</v>
      </c>
      <c r="F415" s="68" t="s">
        <v>2142</v>
      </c>
      <c r="G415" s="169" t="s">
        <v>1800</v>
      </c>
      <c r="H415" s="244">
        <v>2</v>
      </c>
      <c r="I415" s="245"/>
    </row>
    <row r="416" spans="1:11" ht="128" x14ac:dyDescent="0.2">
      <c r="A416" s="147" t="s">
        <v>2006</v>
      </c>
      <c r="B416" s="3"/>
      <c r="C416" s="4"/>
      <c r="D416" s="4"/>
      <c r="E416" s="14" t="s">
        <v>2298</v>
      </c>
      <c r="F416" s="84" t="s">
        <v>1759</v>
      </c>
      <c r="G416" s="170" t="s">
        <v>1982</v>
      </c>
      <c r="H416" s="244">
        <v>2</v>
      </c>
      <c r="I416" s="245"/>
    </row>
    <row r="417" spans="1:11" ht="204" x14ac:dyDescent="0.2">
      <c r="A417" s="147" t="s">
        <v>2006</v>
      </c>
      <c r="B417" s="3"/>
      <c r="C417" s="4"/>
      <c r="D417" s="4"/>
      <c r="E417" s="14" t="s">
        <v>1685</v>
      </c>
      <c r="F417" s="68" t="s">
        <v>2143</v>
      </c>
      <c r="G417" s="169" t="s">
        <v>1979</v>
      </c>
      <c r="H417" s="244">
        <v>2</v>
      </c>
      <c r="I417" s="245"/>
    </row>
    <row r="418" spans="1:11" ht="191.25" customHeight="1" x14ac:dyDescent="0.2">
      <c r="A418" s="147" t="s">
        <v>2006</v>
      </c>
      <c r="B418" s="3"/>
      <c r="C418" s="4"/>
      <c r="D418" s="8"/>
      <c r="E418" s="14" t="s">
        <v>2300</v>
      </c>
      <c r="F418" s="68" t="s">
        <v>1961</v>
      </c>
      <c r="G418" s="169" t="s">
        <v>1776</v>
      </c>
      <c r="H418" s="244">
        <v>2</v>
      </c>
      <c r="I418" s="245"/>
    </row>
    <row r="419" spans="1:11" ht="112" x14ac:dyDescent="0.2">
      <c r="A419" s="147" t="s">
        <v>2006</v>
      </c>
      <c r="B419" s="3"/>
      <c r="C419" s="4"/>
      <c r="D419" s="4"/>
      <c r="E419" s="14" t="s">
        <v>641</v>
      </c>
      <c r="F419" s="84" t="s">
        <v>2144</v>
      </c>
      <c r="G419" s="170" t="s">
        <v>1990</v>
      </c>
      <c r="H419" s="244">
        <v>2</v>
      </c>
      <c r="I419" s="245"/>
    </row>
    <row r="420" spans="1:11" ht="128" x14ac:dyDescent="0.2">
      <c r="A420" s="147" t="s">
        <v>2006</v>
      </c>
      <c r="B420" s="3" t="s">
        <v>1367</v>
      </c>
      <c r="C420" s="4"/>
      <c r="D420" s="4" t="s">
        <v>643</v>
      </c>
      <c r="E420" s="5" t="s">
        <v>2301</v>
      </c>
      <c r="F420" s="81" t="s">
        <v>1844</v>
      </c>
      <c r="G420" s="170" t="s">
        <v>1843</v>
      </c>
      <c r="H420" s="244">
        <v>2</v>
      </c>
      <c r="I420" s="245"/>
      <c r="J420" s="214">
        <f>SUM(H420:H426)</f>
        <v>14</v>
      </c>
      <c r="K420" s="214">
        <f>COUNT(H420:H426)*2</f>
        <v>14</v>
      </c>
    </row>
    <row r="421" spans="1:11" ht="64" x14ac:dyDescent="0.2">
      <c r="A421" s="147" t="s">
        <v>2006</v>
      </c>
      <c r="B421" s="3"/>
      <c r="C421" s="4"/>
      <c r="D421" s="4"/>
      <c r="E421" s="5" t="s">
        <v>2145</v>
      </c>
      <c r="F421" s="81" t="s">
        <v>1686</v>
      </c>
      <c r="G421" s="170" t="s">
        <v>1800</v>
      </c>
      <c r="H421" s="244">
        <v>2</v>
      </c>
      <c r="I421" s="245"/>
    </row>
    <row r="422" spans="1:11" ht="48" x14ac:dyDescent="0.2">
      <c r="A422" s="147" t="s">
        <v>2006</v>
      </c>
      <c r="B422" s="3"/>
      <c r="C422" s="4"/>
      <c r="D422" s="4"/>
      <c r="E422" s="5" t="s">
        <v>2146</v>
      </c>
      <c r="F422" s="81" t="s">
        <v>1764</v>
      </c>
      <c r="G422" s="170" t="s">
        <v>1800</v>
      </c>
      <c r="H422" s="244">
        <v>2</v>
      </c>
      <c r="I422" s="245"/>
    </row>
    <row r="423" spans="1:11" ht="68" x14ac:dyDescent="0.2">
      <c r="A423" s="147" t="s">
        <v>2006</v>
      </c>
      <c r="B423" s="3"/>
      <c r="C423" s="4"/>
      <c r="D423" s="4"/>
      <c r="E423" s="5" t="s">
        <v>2147</v>
      </c>
      <c r="F423" s="22" t="s">
        <v>2148</v>
      </c>
      <c r="G423" s="169" t="s">
        <v>1800</v>
      </c>
      <c r="H423" s="244">
        <v>2</v>
      </c>
      <c r="I423" s="245"/>
    </row>
    <row r="424" spans="1:11" ht="96" x14ac:dyDescent="0.2">
      <c r="A424" s="147" t="s">
        <v>2006</v>
      </c>
      <c r="B424" s="3"/>
      <c r="C424" s="4"/>
      <c r="D424" s="4"/>
      <c r="E424" s="5" t="s">
        <v>2149</v>
      </c>
      <c r="F424" s="81" t="s">
        <v>2150</v>
      </c>
      <c r="G424" s="170" t="s">
        <v>1803</v>
      </c>
      <c r="H424" s="244">
        <v>2</v>
      </c>
      <c r="I424" s="245"/>
    </row>
    <row r="425" spans="1:11" ht="80" x14ac:dyDescent="0.2">
      <c r="A425" s="147" t="s">
        <v>2006</v>
      </c>
      <c r="B425" s="3"/>
      <c r="C425" s="4"/>
      <c r="D425" s="4"/>
      <c r="E425" s="5" t="s">
        <v>654</v>
      </c>
      <c r="F425" s="81" t="s">
        <v>655</v>
      </c>
      <c r="G425" s="170" t="s">
        <v>1842</v>
      </c>
      <c r="H425" s="244">
        <v>2</v>
      </c>
      <c r="I425" s="245"/>
    </row>
    <row r="426" spans="1:11" ht="96" x14ac:dyDescent="0.2">
      <c r="A426" s="147" t="s">
        <v>2006</v>
      </c>
      <c r="B426" s="3"/>
      <c r="C426" s="4"/>
      <c r="D426" s="4"/>
      <c r="E426" s="14" t="s">
        <v>641</v>
      </c>
      <c r="F426" s="84" t="s">
        <v>2151</v>
      </c>
      <c r="G426" s="170" t="s">
        <v>1990</v>
      </c>
      <c r="H426" s="244">
        <v>2</v>
      </c>
      <c r="I426" s="245"/>
    </row>
    <row r="427" spans="1:11" ht="144" x14ac:dyDescent="0.2">
      <c r="A427" s="147" t="s">
        <v>2006</v>
      </c>
      <c r="B427" s="3" t="s">
        <v>1368</v>
      </c>
      <c r="C427" s="4"/>
      <c r="D427" s="4" t="s">
        <v>1687</v>
      </c>
      <c r="E427" s="5" t="s">
        <v>658</v>
      </c>
      <c r="F427" s="81" t="s">
        <v>1688</v>
      </c>
      <c r="G427" s="170" t="s">
        <v>1772</v>
      </c>
      <c r="H427" s="244">
        <v>2</v>
      </c>
      <c r="I427" s="245"/>
      <c r="J427" s="214">
        <f>SUM(H427:H429)</f>
        <v>6</v>
      </c>
      <c r="K427" s="214">
        <f>COUNT(H427:H429)*2</f>
        <v>6</v>
      </c>
    </row>
    <row r="428" spans="1:11" ht="48" x14ac:dyDescent="0.2">
      <c r="A428" s="147" t="s">
        <v>2006</v>
      </c>
      <c r="B428" s="3"/>
      <c r="D428" s="4"/>
      <c r="E428" s="5" t="s">
        <v>660</v>
      </c>
      <c r="F428" s="81" t="s">
        <v>1689</v>
      </c>
      <c r="G428" s="170" t="s">
        <v>1977</v>
      </c>
      <c r="H428" s="244">
        <v>2</v>
      </c>
      <c r="I428" s="245"/>
    </row>
    <row r="429" spans="1:11" ht="48" x14ac:dyDescent="0.2">
      <c r="A429" s="147" t="s">
        <v>2006</v>
      </c>
      <c r="B429" s="3"/>
      <c r="C429" s="4"/>
      <c r="D429" s="4"/>
      <c r="E429" s="25" t="s">
        <v>1390</v>
      </c>
      <c r="F429" s="85" t="s">
        <v>1845</v>
      </c>
      <c r="G429" s="170" t="s">
        <v>1980</v>
      </c>
      <c r="H429" s="244">
        <v>2</v>
      </c>
      <c r="I429" s="267"/>
    </row>
    <row r="430" spans="1:11" ht="34" x14ac:dyDescent="0.2">
      <c r="A430" s="147" t="s">
        <v>2005</v>
      </c>
      <c r="B430" s="3" t="s">
        <v>1369</v>
      </c>
      <c r="C430" s="4"/>
      <c r="D430" s="23" t="s">
        <v>1378</v>
      </c>
      <c r="E430" s="5" t="s">
        <v>2302</v>
      </c>
      <c r="F430" s="81" t="s">
        <v>2152</v>
      </c>
      <c r="G430" s="170" t="s">
        <v>1772</v>
      </c>
      <c r="H430" s="244">
        <v>2</v>
      </c>
      <c r="I430" s="245"/>
      <c r="J430" s="214">
        <f>SUM(H430:H438)</f>
        <v>18</v>
      </c>
      <c r="K430" s="214">
        <f>COUNT(H430:H438)*2</f>
        <v>18</v>
      </c>
    </row>
    <row r="431" spans="1:11" ht="48" x14ac:dyDescent="0.2">
      <c r="A431" s="147" t="s">
        <v>2005</v>
      </c>
      <c r="B431" s="3"/>
      <c r="C431" s="4"/>
      <c r="D431" s="4"/>
      <c r="E431" s="5" t="s">
        <v>667</v>
      </c>
      <c r="F431" s="81" t="s">
        <v>2303</v>
      </c>
      <c r="G431" s="170" t="s">
        <v>1992</v>
      </c>
      <c r="H431" s="244">
        <v>2</v>
      </c>
      <c r="I431" s="245"/>
    </row>
    <row r="432" spans="1:11" ht="48" x14ac:dyDescent="0.2">
      <c r="A432" s="147" t="s">
        <v>2005</v>
      </c>
      <c r="B432" s="3"/>
      <c r="C432" s="4"/>
      <c r="D432" s="4"/>
      <c r="E432" s="4" t="s">
        <v>670</v>
      </c>
      <c r="F432" s="81" t="s">
        <v>671</v>
      </c>
      <c r="G432" s="170" t="s">
        <v>1773</v>
      </c>
      <c r="H432" s="244">
        <v>2</v>
      </c>
      <c r="I432" s="245"/>
    </row>
    <row r="433" spans="1:11" ht="208" x14ac:dyDescent="0.2">
      <c r="A433" s="147" t="s">
        <v>2005</v>
      </c>
      <c r="B433" s="3"/>
      <c r="C433" s="4"/>
      <c r="D433" s="4"/>
      <c r="E433" s="49" t="s">
        <v>1923</v>
      </c>
      <c r="F433" s="25" t="s">
        <v>1925</v>
      </c>
      <c r="G433" s="171" t="s">
        <v>1980</v>
      </c>
      <c r="H433" s="244">
        <v>2</v>
      </c>
      <c r="I433" s="245"/>
    </row>
    <row r="434" spans="1:11" ht="64" x14ac:dyDescent="0.2">
      <c r="A434" s="147" t="s">
        <v>2005</v>
      </c>
      <c r="B434" s="3"/>
      <c r="C434" s="4"/>
      <c r="D434" s="4"/>
      <c r="E434" s="49" t="s">
        <v>1924</v>
      </c>
      <c r="F434" s="25" t="s">
        <v>1926</v>
      </c>
      <c r="G434" s="171" t="s">
        <v>1980</v>
      </c>
      <c r="H434" s="244">
        <v>2</v>
      </c>
      <c r="I434" s="245"/>
    </row>
    <row r="435" spans="1:11" ht="96" x14ac:dyDescent="0.2">
      <c r="A435" s="147" t="s">
        <v>2005</v>
      </c>
      <c r="B435" s="3"/>
      <c r="C435" s="4"/>
      <c r="D435" s="4"/>
      <c r="E435" s="25" t="s">
        <v>1927</v>
      </c>
      <c r="F435" s="25" t="s">
        <v>1928</v>
      </c>
      <c r="G435" s="171" t="s">
        <v>1980</v>
      </c>
      <c r="H435" s="244">
        <v>2</v>
      </c>
      <c r="I435" s="245"/>
    </row>
    <row r="436" spans="1:11" ht="64" x14ac:dyDescent="0.2">
      <c r="A436" s="147" t="s">
        <v>2005</v>
      </c>
      <c r="B436" s="3"/>
      <c r="C436" s="4"/>
      <c r="D436" s="4"/>
      <c r="E436" s="25" t="s">
        <v>1929</v>
      </c>
      <c r="F436" s="25" t="s">
        <v>1930</v>
      </c>
      <c r="G436" s="171" t="s">
        <v>1980</v>
      </c>
      <c r="H436" s="244">
        <v>2</v>
      </c>
      <c r="I436" s="245"/>
    </row>
    <row r="437" spans="1:11" ht="80" x14ac:dyDescent="0.2">
      <c r="A437" s="147" t="s">
        <v>2005</v>
      </c>
      <c r="B437" s="3"/>
      <c r="C437" s="4"/>
      <c r="D437" s="4"/>
      <c r="E437" s="25" t="s">
        <v>1931</v>
      </c>
      <c r="F437" s="25" t="s">
        <v>2153</v>
      </c>
      <c r="G437" s="171" t="s">
        <v>1980</v>
      </c>
      <c r="H437" s="244">
        <v>2</v>
      </c>
      <c r="I437" s="245"/>
    </row>
    <row r="438" spans="1:11" ht="170" x14ac:dyDescent="0.2">
      <c r="A438" s="147" t="s">
        <v>2005</v>
      </c>
      <c r="B438" s="3"/>
      <c r="C438" s="4"/>
      <c r="D438" s="4"/>
      <c r="E438" s="25" t="s">
        <v>1932</v>
      </c>
      <c r="F438" s="49" t="s">
        <v>1933</v>
      </c>
      <c r="G438" s="165" t="s">
        <v>1986</v>
      </c>
      <c r="H438" s="244">
        <v>2</v>
      </c>
      <c r="I438" s="245"/>
    </row>
    <row r="439" spans="1:11" ht="44.25" customHeight="1" x14ac:dyDescent="0.2">
      <c r="A439" s="147" t="s">
        <v>2005</v>
      </c>
      <c r="B439" s="3" t="s">
        <v>698</v>
      </c>
      <c r="C439" s="301" t="s">
        <v>673</v>
      </c>
      <c r="D439" s="302"/>
      <c r="E439" s="302"/>
      <c r="F439" s="302"/>
      <c r="G439" s="302"/>
      <c r="H439" s="302"/>
      <c r="I439" s="303"/>
      <c r="J439" s="214">
        <f>SUM(H440:H450)</f>
        <v>22</v>
      </c>
      <c r="K439" s="214">
        <f>COUNT(H440:H450)*2</f>
        <v>22</v>
      </c>
    </row>
    <row r="440" spans="1:11" ht="102" x14ac:dyDescent="0.2">
      <c r="A440" s="147" t="s">
        <v>2010</v>
      </c>
      <c r="B440" s="3" t="s">
        <v>1295</v>
      </c>
      <c r="C440" s="4"/>
      <c r="D440" s="4" t="s">
        <v>1454</v>
      </c>
      <c r="E440" s="22" t="s">
        <v>1455</v>
      </c>
      <c r="F440" s="4" t="s">
        <v>1690</v>
      </c>
      <c r="G440" s="176" t="s">
        <v>1803</v>
      </c>
      <c r="H440" s="268">
        <v>2</v>
      </c>
      <c r="I440" s="245"/>
      <c r="J440" s="214">
        <f>SUM(H440:H443)</f>
        <v>8</v>
      </c>
      <c r="K440" s="214">
        <f>COUNT(H440:H443)*2</f>
        <v>8</v>
      </c>
    </row>
    <row r="441" spans="1:11" ht="96" x14ac:dyDescent="0.2">
      <c r="A441" s="147" t="s">
        <v>2010</v>
      </c>
      <c r="B441" s="3"/>
      <c r="C441" s="4"/>
      <c r="D441" s="4"/>
      <c r="E441" s="38" t="s">
        <v>1846</v>
      </c>
      <c r="F441" s="90" t="s">
        <v>2154</v>
      </c>
      <c r="G441" s="176" t="s">
        <v>1773</v>
      </c>
      <c r="H441" s="268">
        <v>2</v>
      </c>
      <c r="I441" s="245"/>
    </row>
    <row r="442" spans="1:11" ht="100.5" customHeight="1" x14ac:dyDescent="0.2">
      <c r="A442" s="147" t="s">
        <v>2010</v>
      </c>
      <c r="B442" s="3"/>
      <c r="C442" s="4"/>
      <c r="D442" s="4"/>
      <c r="E442" s="38" t="s">
        <v>2304</v>
      </c>
      <c r="F442" s="90" t="s">
        <v>2305</v>
      </c>
      <c r="G442" s="176" t="s">
        <v>1504</v>
      </c>
      <c r="H442" s="268">
        <v>2</v>
      </c>
      <c r="I442" s="245"/>
    </row>
    <row r="443" spans="1:11" ht="112" x14ac:dyDescent="0.2">
      <c r="A443" s="147" t="s">
        <v>2010</v>
      </c>
      <c r="B443" s="3"/>
      <c r="C443" s="4"/>
      <c r="D443" s="4"/>
      <c r="E443" s="38" t="s">
        <v>1691</v>
      </c>
      <c r="F443" s="90" t="s">
        <v>1692</v>
      </c>
      <c r="G443" s="176" t="s">
        <v>1990</v>
      </c>
      <c r="H443" s="268">
        <v>2</v>
      </c>
      <c r="I443" s="245"/>
    </row>
    <row r="444" spans="1:11" ht="117.75" customHeight="1" x14ac:dyDescent="0.2">
      <c r="A444" s="147" t="s">
        <v>2011</v>
      </c>
      <c r="B444" s="3" t="s">
        <v>1296</v>
      </c>
      <c r="C444" s="4"/>
      <c r="D444" s="4" t="s">
        <v>1693</v>
      </c>
      <c r="E444" s="5" t="s">
        <v>1694</v>
      </c>
      <c r="F444" s="85" t="s">
        <v>1695</v>
      </c>
      <c r="G444" s="170" t="s">
        <v>1982</v>
      </c>
      <c r="H444" s="268">
        <v>2</v>
      </c>
      <c r="I444" s="245"/>
      <c r="J444" s="214">
        <f>SUM(H444:H450)</f>
        <v>14</v>
      </c>
      <c r="K444" s="214">
        <f>COUNT(H444:H450)*2</f>
        <v>14</v>
      </c>
    </row>
    <row r="445" spans="1:11" ht="120" customHeight="1" x14ac:dyDescent="0.2">
      <c r="A445" s="147" t="s">
        <v>2011</v>
      </c>
      <c r="B445" s="3"/>
      <c r="C445" s="4"/>
      <c r="D445" s="54"/>
      <c r="E445" s="5" t="s">
        <v>1696</v>
      </c>
      <c r="F445" s="85" t="s">
        <v>2155</v>
      </c>
      <c r="G445" s="170" t="s">
        <v>1803</v>
      </c>
      <c r="H445" s="268">
        <v>2</v>
      </c>
      <c r="I445" s="245"/>
    </row>
    <row r="446" spans="1:11" ht="64" x14ac:dyDescent="0.2">
      <c r="A446" s="147" t="s">
        <v>2011</v>
      </c>
      <c r="B446" s="3"/>
      <c r="C446" s="4"/>
      <c r="E446" s="5" t="s">
        <v>686</v>
      </c>
      <c r="F446" s="81" t="s">
        <v>1462</v>
      </c>
      <c r="G446" s="170" t="s">
        <v>1772</v>
      </c>
      <c r="H446" s="268">
        <v>2</v>
      </c>
      <c r="I446" s="245"/>
    </row>
    <row r="447" spans="1:11" ht="48" x14ac:dyDescent="0.2">
      <c r="A447" s="147" t="s">
        <v>2011</v>
      </c>
      <c r="B447" s="3"/>
      <c r="C447" s="4"/>
      <c r="D447" s="4"/>
      <c r="E447" s="5" t="s">
        <v>2156</v>
      </c>
      <c r="F447" s="81" t="s">
        <v>2306</v>
      </c>
      <c r="G447" s="170" t="s">
        <v>1772</v>
      </c>
      <c r="H447" s="268">
        <v>2</v>
      </c>
      <c r="I447" s="245"/>
    </row>
    <row r="448" spans="1:11" ht="48" x14ac:dyDescent="0.2">
      <c r="A448" s="147" t="s">
        <v>2011</v>
      </c>
      <c r="B448" s="3"/>
      <c r="C448" s="4"/>
      <c r="D448" s="4"/>
      <c r="E448" s="5" t="s">
        <v>692</v>
      </c>
      <c r="F448" s="81" t="s">
        <v>693</v>
      </c>
      <c r="G448" s="170" t="s">
        <v>1772</v>
      </c>
      <c r="H448" s="268">
        <v>2</v>
      </c>
      <c r="I448" s="245"/>
    </row>
    <row r="449" spans="1:11" ht="64" x14ac:dyDescent="0.2">
      <c r="A449" s="147" t="s">
        <v>2011</v>
      </c>
      <c r="B449" s="3"/>
      <c r="D449" s="4"/>
      <c r="E449" s="5" t="s">
        <v>2307</v>
      </c>
      <c r="F449" s="81" t="s">
        <v>2308</v>
      </c>
      <c r="G449" s="170" t="s">
        <v>1796</v>
      </c>
      <c r="H449" s="268">
        <v>2</v>
      </c>
      <c r="I449" s="245"/>
    </row>
    <row r="450" spans="1:11" ht="73.5" customHeight="1" x14ac:dyDescent="0.2">
      <c r="A450" s="147" t="s">
        <v>2011</v>
      </c>
      <c r="B450" s="3"/>
      <c r="C450" s="4"/>
      <c r="D450" s="4"/>
      <c r="E450" s="38" t="s">
        <v>1697</v>
      </c>
      <c r="F450" s="90" t="s">
        <v>1698</v>
      </c>
      <c r="G450" s="176" t="s">
        <v>1986</v>
      </c>
      <c r="H450" s="268">
        <v>2</v>
      </c>
      <c r="I450" s="245"/>
    </row>
    <row r="451" spans="1:11" ht="47.25" customHeight="1" x14ac:dyDescent="0.2">
      <c r="A451" s="147" t="s">
        <v>2005</v>
      </c>
      <c r="B451" s="3" t="s">
        <v>748</v>
      </c>
      <c r="C451" s="301" t="s">
        <v>699</v>
      </c>
      <c r="D451" s="302"/>
      <c r="E451" s="302"/>
      <c r="F451" s="302"/>
      <c r="G451" s="302"/>
      <c r="H451" s="302"/>
      <c r="I451" s="303"/>
      <c r="J451" s="214">
        <f>SUM(H452:H485)</f>
        <v>68</v>
      </c>
      <c r="K451" s="214">
        <f>COUNT(H452:H485)*2</f>
        <v>68</v>
      </c>
    </row>
    <row r="452" spans="1:11" ht="80" x14ac:dyDescent="0.2">
      <c r="A452" s="147" t="s">
        <v>2005</v>
      </c>
      <c r="B452" s="3" t="s">
        <v>1298</v>
      </c>
      <c r="C452" s="52"/>
      <c r="D452" s="4" t="s">
        <v>700</v>
      </c>
      <c r="E452" s="5" t="s">
        <v>701</v>
      </c>
      <c r="F452" s="81" t="s">
        <v>1699</v>
      </c>
      <c r="G452" s="170" t="s">
        <v>1776</v>
      </c>
      <c r="H452" s="244">
        <v>2</v>
      </c>
      <c r="I452" s="245"/>
      <c r="J452" s="214">
        <f>SUM(H452:H454)</f>
        <v>6</v>
      </c>
      <c r="K452" s="214">
        <f>COUNT(H452:H454)*2</f>
        <v>6</v>
      </c>
    </row>
    <row r="453" spans="1:11" ht="48" x14ac:dyDescent="0.2">
      <c r="A453" s="147" t="s">
        <v>2005</v>
      </c>
      <c r="B453" s="3"/>
      <c r="C453" s="52"/>
      <c r="D453" s="4"/>
      <c r="E453" s="5" t="s">
        <v>1700</v>
      </c>
      <c r="F453" s="81" t="s">
        <v>1847</v>
      </c>
      <c r="G453" s="170" t="s">
        <v>1772</v>
      </c>
      <c r="H453" s="244">
        <v>2</v>
      </c>
      <c r="I453" s="245"/>
    </row>
    <row r="454" spans="1:11" ht="48" x14ac:dyDescent="0.2">
      <c r="A454" s="147" t="s">
        <v>2005</v>
      </c>
      <c r="B454" s="3"/>
      <c r="C454" s="52"/>
      <c r="D454" s="4"/>
      <c r="E454" s="5" t="s">
        <v>705</v>
      </c>
      <c r="F454" s="81" t="s">
        <v>1701</v>
      </c>
      <c r="G454" s="170" t="s">
        <v>1990</v>
      </c>
      <c r="H454" s="244">
        <v>2</v>
      </c>
      <c r="I454" s="245"/>
    </row>
    <row r="455" spans="1:11" ht="64" x14ac:dyDescent="0.2">
      <c r="A455" s="147" t="s">
        <v>2005</v>
      </c>
      <c r="B455" s="3" t="s">
        <v>1300</v>
      </c>
      <c r="C455" s="52"/>
      <c r="D455" s="4" t="s">
        <v>707</v>
      </c>
      <c r="E455" s="10" t="s">
        <v>1702</v>
      </c>
      <c r="F455" s="92" t="s">
        <v>1703</v>
      </c>
      <c r="G455" s="170" t="s">
        <v>1801</v>
      </c>
      <c r="H455" s="244">
        <v>2</v>
      </c>
      <c r="I455" s="245"/>
      <c r="J455" s="214">
        <f>SUM(H455:H478)</f>
        <v>48</v>
      </c>
      <c r="K455" s="214">
        <f>COUNT(H455:H478)*2</f>
        <v>48</v>
      </c>
    </row>
    <row r="456" spans="1:11" ht="128.25" customHeight="1" x14ac:dyDescent="0.2">
      <c r="A456" s="147" t="s">
        <v>2005</v>
      </c>
      <c r="B456" s="3"/>
      <c r="C456" s="52"/>
      <c r="D456" s="4"/>
      <c r="E456" s="10" t="s">
        <v>710</v>
      </c>
      <c r="F456" s="92" t="s">
        <v>2157</v>
      </c>
      <c r="G456" s="170" t="s">
        <v>1798</v>
      </c>
      <c r="H456" s="244">
        <v>2</v>
      </c>
      <c r="I456" s="245"/>
    </row>
    <row r="457" spans="1:11" ht="32" x14ac:dyDescent="0.2">
      <c r="A457" s="147" t="s">
        <v>2005</v>
      </c>
      <c r="B457" s="3"/>
      <c r="C457" s="52"/>
      <c r="D457" s="4"/>
      <c r="E457" s="26" t="s">
        <v>712</v>
      </c>
      <c r="F457" s="67" t="s">
        <v>713</v>
      </c>
      <c r="G457" s="170" t="s">
        <v>1800</v>
      </c>
      <c r="H457" s="244">
        <v>2</v>
      </c>
      <c r="I457" s="245"/>
    </row>
    <row r="458" spans="1:11" ht="48" x14ac:dyDescent="0.2">
      <c r="A458" s="147" t="s">
        <v>2005</v>
      </c>
      <c r="B458" s="3"/>
      <c r="C458" s="52"/>
      <c r="D458" s="4"/>
      <c r="E458" s="24" t="s">
        <v>1892</v>
      </c>
      <c r="F458" s="21" t="s">
        <v>1893</v>
      </c>
      <c r="G458" s="170" t="s">
        <v>1984</v>
      </c>
      <c r="H458" s="244">
        <v>2</v>
      </c>
      <c r="I458" s="245"/>
    </row>
    <row r="459" spans="1:11" ht="32" x14ac:dyDescent="0.2">
      <c r="A459" s="147" t="s">
        <v>2005</v>
      </c>
      <c r="B459" s="3"/>
      <c r="C459" s="52"/>
      <c r="D459" s="4"/>
      <c r="E459" s="24" t="s">
        <v>1894</v>
      </c>
      <c r="F459" s="21" t="s">
        <v>1895</v>
      </c>
      <c r="G459" s="170" t="s">
        <v>1984</v>
      </c>
      <c r="H459" s="244">
        <v>2</v>
      </c>
      <c r="I459" s="245"/>
    </row>
    <row r="460" spans="1:11" ht="48" x14ac:dyDescent="0.2">
      <c r="A460" s="147" t="s">
        <v>2005</v>
      </c>
      <c r="B460" s="3"/>
      <c r="C460" s="52"/>
      <c r="D460" s="4"/>
      <c r="E460" s="24" t="s">
        <v>1998</v>
      </c>
      <c r="F460" s="21" t="s">
        <v>715</v>
      </c>
      <c r="G460" s="170" t="s">
        <v>1999</v>
      </c>
      <c r="H460" s="244">
        <v>2</v>
      </c>
      <c r="I460" s="245"/>
    </row>
    <row r="461" spans="1:11" ht="32" x14ac:dyDescent="0.2">
      <c r="A461" s="147" t="s">
        <v>2005</v>
      </c>
      <c r="B461" s="3"/>
      <c r="C461" s="52"/>
      <c r="D461" s="4"/>
      <c r="E461" s="32" t="s">
        <v>1934</v>
      </c>
      <c r="F461" s="121" t="s">
        <v>1900</v>
      </c>
      <c r="G461" s="170" t="s">
        <v>1800</v>
      </c>
      <c r="H461" s="244">
        <v>2</v>
      </c>
      <c r="I461" s="245"/>
    </row>
    <row r="462" spans="1:11" ht="96" x14ac:dyDescent="0.2">
      <c r="A462" s="147" t="s">
        <v>2005</v>
      </c>
      <c r="B462" s="3"/>
      <c r="C462" s="52"/>
      <c r="D462" s="4"/>
      <c r="E462" s="26" t="s">
        <v>716</v>
      </c>
      <c r="F462" s="67" t="s">
        <v>717</v>
      </c>
      <c r="G462" s="170" t="s">
        <v>1794</v>
      </c>
      <c r="H462" s="244">
        <v>2</v>
      </c>
      <c r="I462" s="245"/>
    </row>
    <row r="463" spans="1:11" ht="40.5" customHeight="1" x14ac:dyDescent="0.2">
      <c r="A463" s="147" t="s">
        <v>2005</v>
      </c>
      <c r="B463" s="3"/>
      <c r="C463" s="52"/>
      <c r="D463" s="4"/>
      <c r="E463" s="26" t="s">
        <v>718</v>
      </c>
      <c r="F463" s="67" t="s">
        <v>719</v>
      </c>
      <c r="G463" s="170" t="s">
        <v>1794</v>
      </c>
      <c r="H463" s="244">
        <v>2</v>
      </c>
      <c r="I463" s="245"/>
    </row>
    <row r="464" spans="1:11" ht="32" x14ac:dyDescent="0.2">
      <c r="A464" s="147" t="s">
        <v>2005</v>
      </c>
      <c r="B464" s="3"/>
      <c r="C464" s="52"/>
      <c r="D464" s="4"/>
      <c r="E464" s="32" t="s">
        <v>2158</v>
      </c>
      <c r="F464" s="67" t="s">
        <v>721</v>
      </c>
      <c r="G464" s="170" t="s">
        <v>1798</v>
      </c>
      <c r="H464" s="244">
        <v>2</v>
      </c>
      <c r="I464" s="245"/>
    </row>
    <row r="465" spans="1:11" ht="32" x14ac:dyDescent="0.2">
      <c r="A465" s="147" t="s">
        <v>2005</v>
      </c>
      <c r="B465" s="3"/>
      <c r="C465" s="52"/>
      <c r="D465" s="4"/>
      <c r="E465" s="26" t="s">
        <v>722</v>
      </c>
      <c r="F465" s="67" t="s">
        <v>723</v>
      </c>
      <c r="G465" s="170" t="s">
        <v>1818</v>
      </c>
      <c r="H465" s="244">
        <v>2</v>
      </c>
      <c r="I465" s="245"/>
    </row>
    <row r="466" spans="1:11" ht="48" x14ac:dyDescent="0.2">
      <c r="A466" s="147" t="s">
        <v>2005</v>
      </c>
      <c r="B466" s="3"/>
      <c r="C466" s="52"/>
      <c r="D466" s="4"/>
      <c r="E466" s="32" t="s">
        <v>724</v>
      </c>
      <c r="F466" s="67" t="s">
        <v>725</v>
      </c>
      <c r="G466" s="170" t="s">
        <v>1796</v>
      </c>
      <c r="H466" s="244">
        <v>2</v>
      </c>
      <c r="I466" s="245"/>
    </row>
    <row r="467" spans="1:11" ht="80" x14ac:dyDescent="0.2">
      <c r="A467" s="147" t="s">
        <v>2005</v>
      </c>
      <c r="B467" s="3"/>
      <c r="C467" s="52"/>
      <c r="D467" s="4"/>
      <c r="E467" s="20" t="s">
        <v>1704</v>
      </c>
      <c r="F467" s="76" t="s">
        <v>1705</v>
      </c>
      <c r="G467" s="176" t="s">
        <v>1818</v>
      </c>
      <c r="H467" s="244">
        <v>2</v>
      </c>
      <c r="I467" s="245"/>
    </row>
    <row r="468" spans="1:11" ht="32" x14ac:dyDescent="0.2">
      <c r="A468" s="147" t="s">
        <v>2005</v>
      </c>
      <c r="B468" s="3"/>
      <c r="C468" s="52"/>
      <c r="D468" s="4"/>
      <c r="E468" s="20" t="s">
        <v>728</v>
      </c>
      <c r="F468" s="76" t="s">
        <v>1706</v>
      </c>
      <c r="G468" s="176" t="s">
        <v>1796</v>
      </c>
      <c r="H468" s="244">
        <v>2</v>
      </c>
      <c r="I468" s="245"/>
    </row>
    <row r="469" spans="1:11" ht="32" x14ac:dyDescent="0.2">
      <c r="A469" s="147" t="s">
        <v>2005</v>
      </c>
      <c r="B469" s="3"/>
      <c r="C469" s="52"/>
      <c r="D469" s="4"/>
      <c r="E469" s="20" t="s">
        <v>2309</v>
      </c>
      <c r="F469" s="76"/>
      <c r="G469" s="176" t="s">
        <v>1504</v>
      </c>
      <c r="H469" s="244">
        <v>2</v>
      </c>
      <c r="I469" s="245"/>
    </row>
    <row r="470" spans="1:11" ht="80" x14ac:dyDescent="0.2">
      <c r="A470" s="147" t="s">
        <v>2005</v>
      </c>
      <c r="B470" s="3"/>
      <c r="C470" s="52"/>
      <c r="D470" s="4"/>
      <c r="E470" s="20" t="s">
        <v>1707</v>
      </c>
      <c r="F470" s="76" t="s">
        <v>2160</v>
      </c>
      <c r="G470" s="176" t="s">
        <v>1803</v>
      </c>
      <c r="H470" s="244">
        <v>2</v>
      </c>
      <c r="I470" s="245"/>
    </row>
    <row r="471" spans="1:11" ht="32" x14ac:dyDescent="0.2">
      <c r="A471" s="147" t="s">
        <v>2005</v>
      </c>
      <c r="B471" s="3"/>
      <c r="C471" s="52"/>
      <c r="D471" s="4"/>
      <c r="E471" s="20" t="s">
        <v>2310</v>
      </c>
      <c r="F471" s="76" t="s">
        <v>2159</v>
      </c>
      <c r="G471" s="170" t="s">
        <v>1776</v>
      </c>
      <c r="H471" s="244">
        <v>2</v>
      </c>
      <c r="I471" s="245"/>
    </row>
    <row r="472" spans="1:11" ht="64" x14ac:dyDescent="0.2">
      <c r="A472" s="147" t="s">
        <v>2005</v>
      </c>
      <c r="B472" s="3"/>
      <c r="C472" s="52"/>
      <c r="D472" s="4"/>
      <c r="E472" s="32" t="s">
        <v>1886</v>
      </c>
      <c r="F472" s="121" t="s">
        <v>2161</v>
      </c>
      <c r="G472" s="170" t="s">
        <v>1776</v>
      </c>
      <c r="H472" s="244">
        <v>2</v>
      </c>
      <c r="I472" s="245"/>
    </row>
    <row r="473" spans="1:11" ht="48.75" customHeight="1" x14ac:dyDescent="0.2">
      <c r="A473" s="147" t="s">
        <v>2005</v>
      </c>
      <c r="B473" s="3"/>
      <c r="C473" s="52"/>
      <c r="D473" s="4"/>
      <c r="E473" s="32" t="s">
        <v>1935</v>
      </c>
      <c r="F473" s="121" t="s">
        <v>1889</v>
      </c>
      <c r="G473" s="170" t="s">
        <v>1776</v>
      </c>
      <c r="H473" s="244">
        <v>2</v>
      </c>
      <c r="I473" s="245"/>
    </row>
    <row r="474" spans="1:11" ht="32" x14ac:dyDescent="0.2">
      <c r="A474" s="147" t="s">
        <v>2005</v>
      </c>
      <c r="B474" s="3"/>
      <c r="C474" s="52"/>
      <c r="D474" s="4"/>
      <c r="E474" s="32" t="s">
        <v>1888</v>
      </c>
      <c r="F474" s="121" t="s">
        <v>1890</v>
      </c>
      <c r="G474" s="170" t="s">
        <v>1776</v>
      </c>
      <c r="H474" s="244">
        <v>2</v>
      </c>
      <c r="I474" s="245"/>
    </row>
    <row r="475" spans="1:11" ht="48" x14ac:dyDescent="0.2">
      <c r="A475" s="147" t="s">
        <v>2005</v>
      </c>
      <c r="B475" s="3"/>
      <c r="C475" s="52"/>
      <c r="D475" s="4"/>
      <c r="E475" s="32" t="s">
        <v>1887</v>
      </c>
      <c r="F475" s="121" t="s">
        <v>2162</v>
      </c>
      <c r="G475" s="170" t="s">
        <v>1504</v>
      </c>
      <c r="H475" s="244">
        <v>2</v>
      </c>
      <c r="I475" s="245"/>
    </row>
    <row r="476" spans="1:11" ht="48" x14ac:dyDescent="0.2">
      <c r="A476" s="147" t="s">
        <v>2005</v>
      </c>
      <c r="B476" s="3"/>
      <c r="C476" s="52"/>
      <c r="D476" s="4"/>
      <c r="E476" s="32" t="s">
        <v>1936</v>
      </c>
      <c r="F476" s="121" t="s">
        <v>1891</v>
      </c>
      <c r="G476" s="170" t="s">
        <v>1776</v>
      </c>
      <c r="H476" s="244">
        <v>2</v>
      </c>
      <c r="I476" s="245"/>
    </row>
    <row r="477" spans="1:11" ht="32" x14ac:dyDescent="0.2">
      <c r="A477" s="147" t="s">
        <v>2005</v>
      </c>
      <c r="B477" s="3"/>
      <c r="C477" s="52"/>
      <c r="D477" s="68"/>
      <c r="E477" s="32" t="s">
        <v>1899</v>
      </c>
      <c r="F477" s="32" t="s">
        <v>1937</v>
      </c>
      <c r="G477" s="171" t="s">
        <v>1800</v>
      </c>
      <c r="H477" s="244">
        <v>2</v>
      </c>
      <c r="I477" s="245"/>
    </row>
    <row r="478" spans="1:11" ht="34" x14ac:dyDescent="0.2">
      <c r="A478" s="147" t="s">
        <v>2005</v>
      </c>
      <c r="B478" s="3"/>
      <c r="C478" s="52"/>
      <c r="D478" s="68"/>
      <c r="E478" s="4" t="s">
        <v>1938</v>
      </c>
      <c r="F478" s="4" t="s">
        <v>1901</v>
      </c>
      <c r="G478" s="165" t="s">
        <v>1984</v>
      </c>
      <c r="H478" s="244">
        <v>2</v>
      </c>
      <c r="I478" s="245"/>
    </row>
    <row r="479" spans="1:11" ht="96" x14ac:dyDescent="0.2">
      <c r="A479" s="147" t="s">
        <v>2005</v>
      </c>
      <c r="B479" s="3" t="s">
        <v>1299</v>
      </c>
      <c r="C479" s="52"/>
      <c r="D479" s="4" t="s">
        <v>1708</v>
      </c>
      <c r="E479" s="152" t="s">
        <v>1709</v>
      </c>
      <c r="F479" s="164" t="s">
        <v>2163</v>
      </c>
      <c r="G479" s="170" t="s">
        <v>1776</v>
      </c>
      <c r="H479" s="244">
        <v>2</v>
      </c>
      <c r="I479" s="245"/>
      <c r="J479" s="214">
        <f>SUM(H479:H485)</f>
        <v>14</v>
      </c>
      <c r="K479" s="214">
        <f>COUNT(H479:H485)*2</f>
        <v>14</v>
      </c>
    </row>
    <row r="480" spans="1:11" ht="130" x14ac:dyDescent="0.2">
      <c r="A480" s="147" t="s">
        <v>2005</v>
      </c>
      <c r="B480" s="3"/>
      <c r="C480" s="52"/>
      <c r="D480" s="4"/>
      <c r="E480" s="184" t="s">
        <v>2164</v>
      </c>
      <c r="F480" s="187" t="s">
        <v>2000</v>
      </c>
      <c r="G480" s="170" t="s">
        <v>1776</v>
      </c>
      <c r="H480" s="244">
        <v>2</v>
      </c>
      <c r="I480" s="245"/>
      <c r="J480" s="214" t="s">
        <v>1904</v>
      </c>
    </row>
    <row r="481" spans="1:11" ht="32" x14ac:dyDescent="0.2">
      <c r="A481" s="147" t="s">
        <v>2005</v>
      </c>
      <c r="B481" s="3"/>
      <c r="C481" s="52"/>
      <c r="D481" s="4"/>
      <c r="E481" s="26" t="s">
        <v>1710</v>
      </c>
      <c r="F481" s="67" t="s">
        <v>1711</v>
      </c>
      <c r="G481" s="170" t="s">
        <v>1776</v>
      </c>
      <c r="H481" s="244">
        <v>2</v>
      </c>
      <c r="I481" s="245"/>
    </row>
    <row r="482" spans="1:11" ht="48" x14ac:dyDescent="0.2">
      <c r="A482" s="147" t="s">
        <v>2005</v>
      </c>
      <c r="B482" s="3"/>
      <c r="C482" s="52"/>
      <c r="D482" s="4"/>
      <c r="E482" s="26" t="s">
        <v>742</v>
      </c>
      <c r="F482" s="84" t="s">
        <v>743</v>
      </c>
      <c r="G482" s="170" t="s">
        <v>1776</v>
      </c>
      <c r="H482" s="244">
        <v>2</v>
      </c>
      <c r="I482" s="245"/>
    </row>
    <row r="483" spans="1:11" ht="114" x14ac:dyDescent="0.2">
      <c r="A483" s="147" t="s">
        <v>2005</v>
      </c>
      <c r="B483" s="3"/>
      <c r="C483" s="52"/>
      <c r="D483" s="4"/>
      <c r="E483" s="24" t="s">
        <v>1903</v>
      </c>
      <c r="F483" s="88" t="s">
        <v>2001</v>
      </c>
      <c r="G483" s="170" t="s">
        <v>1776</v>
      </c>
      <c r="H483" s="244">
        <v>2</v>
      </c>
      <c r="I483" s="245"/>
    </row>
    <row r="484" spans="1:11" ht="32" x14ac:dyDescent="0.2">
      <c r="A484" s="147" t="s">
        <v>2005</v>
      </c>
      <c r="B484" s="3"/>
      <c r="C484" s="52"/>
      <c r="D484" s="4"/>
      <c r="E484" s="26" t="s">
        <v>744</v>
      </c>
      <c r="F484" s="84" t="s">
        <v>1712</v>
      </c>
      <c r="G484" s="170" t="s">
        <v>1990</v>
      </c>
      <c r="H484" s="244">
        <v>2</v>
      </c>
      <c r="I484" s="245"/>
    </row>
    <row r="485" spans="1:11" ht="51" x14ac:dyDescent="0.2">
      <c r="A485" s="147" t="s">
        <v>2005</v>
      </c>
      <c r="B485" s="3"/>
      <c r="C485" s="52"/>
      <c r="D485" s="4"/>
      <c r="E485" s="4" t="s">
        <v>746</v>
      </c>
      <c r="F485" s="84" t="s">
        <v>747</v>
      </c>
      <c r="G485" s="167" t="s">
        <v>1817</v>
      </c>
      <c r="H485" s="244">
        <v>2</v>
      </c>
      <c r="I485" s="245"/>
    </row>
    <row r="486" spans="1:11" ht="33.75" customHeight="1" x14ac:dyDescent="0.2">
      <c r="A486" s="147" t="s">
        <v>2005</v>
      </c>
      <c r="B486" s="3" t="s">
        <v>778</v>
      </c>
      <c r="C486" s="301" t="s">
        <v>1850</v>
      </c>
      <c r="D486" s="302"/>
      <c r="E486" s="302"/>
      <c r="F486" s="302"/>
      <c r="G486" s="302"/>
      <c r="H486" s="302"/>
      <c r="I486" s="303"/>
      <c r="J486" s="214">
        <f>SUM(H487:H496)</f>
        <v>20</v>
      </c>
      <c r="K486" s="214">
        <f>COUNT(H487:H496)*2</f>
        <v>20</v>
      </c>
    </row>
    <row r="487" spans="1:11" ht="64" x14ac:dyDescent="0.2">
      <c r="A487" s="147" t="s">
        <v>2005</v>
      </c>
      <c r="B487" s="3" t="s">
        <v>1302</v>
      </c>
      <c r="C487" s="52"/>
      <c r="D487" s="4" t="s">
        <v>750</v>
      </c>
      <c r="E487" s="26" t="s">
        <v>1713</v>
      </c>
      <c r="F487" s="30" t="s">
        <v>1939</v>
      </c>
      <c r="G487" s="170" t="s">
        <v>1776</v>
      </c>
      <c r="H487" s="244">
        <v>2</v>
      </c>
      <c r="I487" s="245"/>
      <c r="J487" s="214">
        <f>SUM(H487:H490)</f>
        <v>8</v>
      </c>
      <c r="K487" s="214">
        <f>COUNT(H487:H490)*2</f>
        <v>8</v>
      </c>
    </row>
    <row r="488" spans="1:11" ht="81.75" customHeight="1" x14ac:dyDescent="0.2">
      <c r="A488" s="147" t="s">
        <v>2005</v>
      </c>
      <c r="B488" s="3"/>
      <c r="C488" s="52"/>
      <c r="D488" s="4"/>
      <c r="E488" s="26" t="s">
        <v>753</v>
      </c>
      <c r="F488" s="81" t="s">
        <v>1714</v>
      </c>
      <c r="G488" s="170" t="s">
        <v>1980</v>
      </c>
      <c r="H488" s="244">
        <v>2</v>
      </c>
      <c r="I488" s="245"/>
    </row>
    <row r="489" spans="1:11" ht="48" customHeight="1" x14ac:dyDescent="0.2">
      <c r="A489" s="147" t="s">
        <v>2005</v>
      </c>
      <c r="B489" s="3"/>
      <c r="C489" s="52"/>
      <c r="D489" s="4"/>
      <c r="E489" s="20" t="s">
        <v>1715</v>
      </c>
      <c r="F489" s="76" t="s">
        <v>1716</v>
      </c>
      <c r="G489" s="176" t="s">
        <v>1986</v>
      </c>
      <c r="H489" s="244">
        <v>2</v>
      </c>
      <c r="I489" s="245"/>
    </row>
    <row r="490" spans="1:11" ht="64" x14ac:dyDescent="0.2">
      <c r="A490" s="147" t="s">
        <v>2005</v>
      </c>
      <c r="B490" s="3"/>
      <c r="C490" s="52"/>
      <c r="D490" s="4"/>
      <c r="E490" s="14" t="s">
        <v>757</v>
      </c>
      <c r="F490" s="67" t="s">
        <v>2165</v>
      </c>
      <c r="G490" s="170" t="s">
        <v>1978</v>
      </c>
      <c r="H490" s="244">
        <v>2</v>
      </c>
      <c r="I490" s="245"/>
    </row>
    <row r="491" spans="1:11" ht="34" x14ac:dyDescent="0.2">
      <c r="A491" s="147" t="s">
        <v>2005</v>
      </c>
      <c r="B491" s="3" t="s">
        <v>1370</v>
      </c>
      <c r="C491" s="52"/>
      <c r="D491" s="4" t="s">
        <v>759</v>
      </c>
      <c r="E491" s="26" t="s">
        <v>760</v>
      </c>
      <c r="F491" s="21" t="s">
        <v>1717</v>
      </c>
      <c r="G491" s="166" t="s">
        <v>1776</v>
      </c>
      <c r="H491" s="244">
        <v>2</v>
      </c>
      <c r="I491" s="245"/>
      <c r="J491" s="214">
        <f>SUM(H491:H494)</f>
        <v>8</v>
      </c>
      <c r="K491" s="214">
        <f>COUNT(H491:H494)*2</f>
        <v>8</v>
      </c>
    </row>
    <row r="492" spans="1:11" ht="144" x14ac:dyDescent="0.2">
      <c r="A492" s="147" t="s">
        <v>2005</v>
      </c>
      <c r="B492" s="3"/>
      <c r="C492" s="52"/>
      <c r="D492" s="4"/>
      <c r="E492" s="26" t="s">
        <v>1718</v>
      </c>
      <c r="F492" s="21" t="s">
        <v>1719</v>
      </c>
      <c r="G492" s="166" t="s">
        <v>1772</v>
      </c>
      <c r="H492" s="244">
        <v>2</v>
      </c>
      <c r="I492" s="245"/>
    </row>
    <row r="493" spans="1:11" ht="80" x14ac:dyDescent="0.2">
      <c r="A493" s="147" t="s">
        <v>2005</v>
      </c>
      <c r="B493" s="3"/>
      <c r="C493" s="23"/>
      <c r="D493" s="49"/>
      <c r="E493" s="24" t="s">
        <v>763</v>
      </c>
      <c r="F493" s="131" t="s">
        <v>1720</v>
      </c>
      <c r="G493" s="172" t="s">
        <v>1772</v>
      </c>
      <c r="H493" s="244">
        <v>2</v>
      </c>
      <c r="I493" s="253"/>
    </row>
    <row r="494" spans="1:11" ht="96" x14ac:dyDescent="0.2">
      <c r="A494" s="147" t="s">
        <v>2005</v>
      </c>
      <c r="B494" s="3"/>
      <c r="C494" s="23"/>
      <c r="D494" s="49"/>
      <c r="E494" s="24" t="s">
        <v>764</v>
      </c>
      <c r="F494" s="21" t="s">
        <v>1721</v>
      </c>
      <c r="G494" s="172" t="s">
        <v>1772</v>
      </c>
      <c r="H494" s="244">
        <v>2</v>
      </c>
      <c r="I494" s="253"/>
    </row>
    <row r="495" spans="1:11" ht="85.5" customHeight="1" x14ac:dyDescent="0.2">
      <c r="A495" s="147" t="s">
        <v>2005</v>
      </c>
      <c r="B495" s="3" t="s">
        <v>1371</v>
      </c>
      <c r="C495" s="23"/>
      <c r="D495" s="123" t="s">
        <v>765</v>
      </c>
      <c r="E495" s="24" t="s">
        <v>1722</v>
      </c>
      <c r="F495" s="132" t="s">
        <v>1848</v>
      </c>
      <c r="G495" s="172" t="s">
        <v>1772</v>
      </c>
      <c r="H495" s="244">
        <v>2</v>
      </c>
      <c r="I495" s="253"/>
      <c r="J495" s="214">
        <f>SUM(H495:H496)</f>
        <v>4</v>
      </c>
      <c r="K495" s="214">
        <f>COUNT(H495:H496)*2</f>
        <v>4</v>
      </c>
    </row>
    <row r="496" spans="1:11" ht="128" x14ac:dyDescent="0.2">
      <c r="A496" s="147" t="s">
        <v>2005</v>
      </c>
      <c r="B496" s="3"/>
      <c r="C496" s="23"/>
      <c r="D496" s="49"/>
      <c r="E496" s="24" t="s">
        <v>1849</v>
      </c>
      <c r="F496" s="88" t="s">
        <v>2166</v>
      </c>
      <c r="G496" s="166" t="s">
        <v>1772</v>
      </c>
      <c r="H496" s="244">
        <v>2</v>
      </c>
      <c r="I496" s="253"/>
    </row>
    <row r="497" spans="1:11" ht="47.25" customHeight="1" x14ac:dyDescent="0.2">
      <c r="A497" s="147" t="s">
        <v>2005</v>
      </c>
      <c r="B497" s="3" t="s">
        <v>785</v>
      </c>
      <c r="C497" s="298" t="s">
        <v>779</v>
      </c>
      <c r="D497" s="299"/>
      <c r="E497" s="299"/>
      <c r="F497" s="299"/>
      <c r="G497" s="299"/>
      <c r="H497" s="299"/>
      <c r="I497" s="300"/>
      <c r="J497" s="214">
        <f>SUM(H498:H499)</f>
        <v>4</v>
      </c>
      <c r="K497" s="214">
        <f>COUNT(H498:H499)*2</f>
        <v>4</v>
      </c>
    </row>
    <row r="498" spans="1:11" ht="64" x14ac:dyDescent="0.2">
      <c r="A498" s="147" t="s">
        <v>2005</v>
      </c>
      <c r="B498" s="3" t="s">
        <v>1303</v>
      </c>
      <c r="C498" s="23"/>
      <c r="D498" s="49" t="s">
        <v>780</v>
      </c>
      <c r="E498" s="24" t="s">
        <v>781</v>
      </c>
      <c r="F498" s="88" t="s">
        <v>2167</v>
      </c>
      <c r="G498" s="166" t="s">
        <v>1990</v>
      </c>
      <c r="H498" s="244">
        <v>2</v>
      </c>
      <c r="I498" s="253"/>
      <c r="J498" s="214">
        <f>SUM(H498:H499)</f>
        <v>4</v>
      </c>
      <c r="K498" s="214">
        <f>COUNT(H498:H499)*2</f>
        <v>4</v>
      </c>
    </row>
    <row r="499" spans="1:11" ht="64" x14ac:dyDescent="0.2">
      <c r="A499" s="147" t="s">
        <v>2005</v>
      </c>
      <c r="B499" s="3"/>
      <c r="C499" s="52"/>
      <c r="D499" s="4"/>
      <c r="E499" s="26" t="s">
        <v>783</v>
      </c>
      <c r="F499" s="84" t="s">
        <v>2168</v>
      </c>
      <c r="G499" s="170" t="s">
        <v>1982</v>
      </c>
      <c r="H499" s="244">
        <v>2</v>
      </c>
      <c r="I499" s="245"/>
    </row>
    <row r="500" spans="1:11" ht="33.75" customHeight="1" x14ac:dyDescent="0.2">
      <c r="A500" s="147" t="s">
        <v>2005</v>
      </c>
      <c r="B500" s="55" t="s">
        <v>845</v>
      </c>
      <c r="C500" s="307" t="s">
        <v>1865</v>
      </c>
      <c r="D500" s="308"/>
      <c r="E500" s="308"/>
      <c r="F500" s="308"/>
      <c r="G500" s="308"/>
      <c r="H500" s="308"/>
      <c r="I500" s="309"/>
      <c r="J500" s="214">
        <f>SUM(H501:H525)</f>
        <v>50</v>
      </c>
      <c r="K500" s="214">
        <f>COUNT(H501:H525)*2</f>
        <v>50</v>
      </c>
    </row>
    <row r="501" spans="1:11" ht="48" x14ac:dyDescent="0.2">
      <c r="A501" s="147" t="s">
        <v>2005</v>
      </c>
      <c r="B501" s="55" t="s">
        <v>1308</v>
      </c>
      <c r="C501" s="23"/>
      <c r="D501" s="57" t="s">
        <v>2169</v>
      </c>
      <c r="E501" s="34" t="s">
        <v>788</v>
      </c>
      <c r="F501" s="30" t="s">
        <v>789</v>
      </c>
      <c r="G501" s="170" t="s">
        <v>1982</v>
      </c>
      <c r="H501" s="269">
        <v>2</v>
      </c>
      <c r="I501" s="245"/>
      <c r="J501" s="214">
        <f>SUM(H501:H506)</f>
        <v>12</v>
      </c>
      <c r="K501" s="214">
        <f>COUNT(H501:H506)*2</f>
        <v>12</v>
      </c>
    </row>
    <row r="502" spans="1:11" ht="48" x14ac:dyDescent="0.2">
      <c r="A502" s="147" t="s">
        <v>2005</v>
      </c>
      <c r="B502" s="3"/>
      <c r="C502" s="52"/>
      <c r="D502" s="57"/>
      <c r="E502" s="34" t="s">
        <v>790</v>
      </c>
      <c r="F502" s="30" t="s">
        <v>2170</v>
      </c>
      <c r="G502" s="170" t="s">
        <v>1817</v>
      </c>
      <c r="H502" s="269">
        <v>2</v>
      </c>
      <c r="I502" s="245"/>
    </row>
    <row r="503" spans="1:11" ht="64" x14ac:dyDescent="0.2">
      <c r="A503" s="147" t="s">
        <v>2005</v>
      </c>
      <c r="B503" s="3"/>
      <c r="C503" s="52"/>
      <c r="D503" s="57"/>
      <c r="E503" s="27" t="s">
        <v>2311</v>
      </c>
      <c r="F503" s="30" t="s">
        <v>1765</v>
      </c>
      <c r="G503" s="170" t="s">
        <v>1817</v>
      </c>
      <c r="H503" s="269">
        <v>2</v>
      </c>
      <c r="I503" s="245"/>
    </row>
    <row r="504" spans="1:11" ht="48" x14ac:dyDescent="0.2">
      <c r="A504" s="147" t="s">
        <v>2005</v>
      </c>
      <c r="B504" s="3"/>
      <c r="C504" s="52"/>
      <c r="D504" s="57"/>
      <c r="E504" s="19" t="s">
        <v>794</v>
      </c>
      <c r="F504" s="30" t="s">
        <v>2171</v>
      </c>
      <c r="G504" s="170" t="s">
        <v>1776</v>
      </c>
      <c r="H504" s="269">
        <v>2</v>
      </c>
      <c r="I504" s="245"/>
    </row>
    <row r="505" spans="1:11" ht="80" x14ac:dyDescent="0.2">
      <c r="A505" s="147" t="s">
        <v>2005</v>
      </c>
      <c r="B505" s="3"/>
      <c r="C505" s="52"/>
      <c r="D505" s="57"/>
      <c r="E505" s="19" t="s">
        <v>796</v>
      </c>
      <c r="F505" s="99" t="s">
        <v>2172</v>
      </c>
      <c r="G505" s="170" t="s">
        <v>1776</v>
      </c>
      <c r="H505" s="269">
        <v>2</v>
      </c>
      <c r="I505" s="245"/>
    </row>
    <row r="506" spans="1:11" ht="144" x14ac:dyDescent="0.2">
      <c r="A506" s="147" t="s">
        <v>2005</v>
      </c>
      <c r="B506" s="3"/>
      <c r="C506" s="52"/>
      <c r="D506" s="57"/>
      <c r="E506" s="19" t="s">
        <v>798</v>
      </c>
      <c r="F506" s="30" t="s">
        <v>2173</v>
      </c>
      <c r="G506" s="170" t="s">
        <v>1776</v>
      </c>
      <c r="H506" s="269">
        <v>2</v>
      </c>
      <c r="I506" s="245"/>
    </row>
    <row r="507" spans="1:11" ht="48" x14ac:dyDescent="0.2">
      <c r="A507" s="147" t="s">
        <v>2005</v>
      </c>
      <c r="B507" s="3" t="s">
        <v>1309</v>
      </c>
      <c r="C507" s="52"/>
      <c r="D507" s="57" t="s">
        <v>800</v>
      </c>
      <c r="E507" s="19" t="s">
        <v>801</v>
      </c>
      <c r="F507" s="30" t="s">
        <v>2174</v>
      </c>
      <c r="G507" s="170" t="s">
        <v>1776</v>
      </c>
      <c r="H507" s="269">
        <v>2</v>
      </c>
      <c r="I507" s="245"/>
      <c r="J507" s="214">
        <f>SUM(H507:H511)</f>
        <v>10</v>
      </c>
      <c r="K507" s="214">
        <f>COUNT(H507:H511)*2</f>
        <v>10</v>
      </c>
    </row>
    <row r="508" spans="1:11" ht="80" x14ac:dyDescent="0.2">
      <c r="A508" s="147" t="s">
        <v>2005</v>
      </c>
      <c r="B508" s="3"/>
      <c r="C508" s="52"/>
      <c r="D508" s="57"/>
      <c r="E508" s="19" t="s">
        <v>803</v>
      </c>
      <c r="F508" s="30" t="s">
        <v>804</v>
      </c>
      <c r="G508" s="170" t="s">
        <v>1776</v>
      </c>
      <c r="H508" s="269">
        <v>2</v>
      </c>
      <c r="I508" s="245"/>
    </row>
    <row r="509" spans="1:11" ht="112" x14ac:dyDescent="0.2">
      <c r="A509" s="147" t="s">
        <v>2005</v>
      </c>
      <c r="B509" s="3"/>
      <c r="C509" s="52"/>
      <c r="D509" s="57"/>
      <c r="E509" s="19" t="s">
        <v>2175</v>
      </c>
      <c r="F509" s="30" t="s">
        <v>2176</v>
      </c>
      <c r="G509" s="170" t="s">
        <v>1772</v>
      </c>
      <c r="H509" s="269">
        <v>2</v>
      </c>
      <c r="I509" s="245"/>
    </row>
    <row r="510" spans="1:11" ht="96" x14ac:dyDescent="0.2">
      <c r="A510" s="147" t="s">
        <v>2005</v>
      </c>
      <c r="B510" s="3"/>
      <c r="C510" s="52"/>
      <c r="D510" s="57"/>
      <c r="E510" s="19" t="s">
        <v>807</v>
      </c>
      <c r="F510" s="30" t="s">
        <v>2177</v>
      </c>
      <c r="G510" s="170" t="s">
        <v>1504</v>
      </c>
      <c r="H510" s="269">
        <v>2</v>
      </c>
      <c r="I510" s="245"/>
    </row>
    <row r="511" spans="1:11" ht="80" x14ac:dyDescent="0.2">
      <c r="A511" s="147" t="s">
        <v>2005</v>
      </c>
      <c r="B511" s="3"/>
      <c r="C511" s="52"/>
      <c r="D511" s="58"/>
      <c r="E511" s="46" t="s">
        <v>809</v>
      </c>
      <c r="F511" s="99" t="s">
        <v>810</v>
      </c>
      <c r="G511" s="170" t="s">
        <v>1776</v>
      </c>
      <c r="H511" s="269">
        <v>2</v>
      </c>
      <c r="I511" s="245"/>
    </row>
    <row r="512" spans="1:11" ht="112" x14ac:dyDescent="0.2">
      <c r="A512" s="147" t="s">
        <v>2005</v>
      </c>
      <c r="B512" s="3" t="s">
        <v>1310</v>
      </c>
      <c r="C512" s="52"/>
      <c r="D512" s="59" t="s">
        <v>811</v>
      </c>
      <c r="E512" s="14" t="s">
        <v>812</v>
      </c>
      <c r="F512" s="84" t="s">
        <v>2178</v>
      </c>
      <c r="G512" s="170" t="s">
        <v>1772</v>
      </c>
      <c r="H512" s="269">
        <v>2</v>
      </c>
      <c r="I512" s="245"/>
      <c r="J512" s="214">
        <f>SUM(H512:H514)</f>
        <v>6</v>
      </c>
      <c r="K512" s="214">
        <f>COUNT(H512:H514)*2</f>
        <v>6</v>
      </c>
    </row>
    <row r="513" spans="1:11" ht="32" x14ac:dyDescent="0.2">
      <c r="A513" s="147" t="s">
        <v>2005</v>
      </c>
      <c r="B513" s="3"/>
      <c r="C513" s="52"/>
      <c r="D513" s="60"/>
      <c r="E513" s="14" t="s">
        <v>1770</v>
      </c>
      <c r="F513" s="84" t="s">
        <v>1771</v>
      </c>
      <c r="G513" s="170" t="s">
        <v>1772</v>
      </c>
      <c r="H513" s="269">
        <v>2</v>
      </c>
      <c r="I513" s="245"/>
    </row>
    <row r="514" spans="1:11" ht="80" x14ac:dyDescent="0.2">
      <c r="A514" s="147" t="s">
        <v>2005</v>
      </c>
      <c r="B514" s="3"/>
      <c r="C514" s="52"/>
      <c r="D514" s="57"/>
      <c r="E514" s="19" t="s">
        <v>816</v>
      </c>
      <c r="F514" s="30" t="s">
        <v>817</v>
      </c>
      <c r="G514" s="170" t="s">
        <v>1772</v>
      </c>
      <c r="H514" s="269">
        <v>2</v>
      </c>
      <c r="I514" s="245"/>
    </row>
    <row r="515" spans="1:11" ht="48" x14ac:dyDescent="0.2">
      <c r="A515" s="147" t="s">
        <v>2005</v>
      </c>
      <c r="B515" s="3" t="s">
        <v>1372</v>
      </c>
      <c r="C515" s="52"/>
      <c r="D515" s="57" t="s">
        <v>2180</v>
      </c>
      <c r="E515" s="19" t="s">
        <v>2179</v>
      </c>
      <c r="F515" s="30" t="s">
        <v>820</v>
      </c>
      <c r="G515" s="170" t="s">
        <v>1772</v>
      </c>
      <c r="H515" s="269">
        <v>2</v>
      </c>
      <c r="I515" s="245"/>
      <c r="J515" s="214">
        <f>SUM(H515:H521)</f>
        <v>14</v>
      </c>
      <c r="K515" s="214">
        <f>COUNT(H515:H521)*2</f>
        <v>14</v>
      </c>
    </row>
    <row r="516" spans="1:11" ht="80" x14ac:dyDescent="0.2">
      <c r="A516" s="147" t="s">
        <v>2005</v>
      </c>
      <c r="B516" s="3"/>
      <c r="C516" s="52"/>
      <c r="D516" s="57"/>
      <c r="E516" s="19" t="s">
        <v>821</v>
      </c>
      <c r="F516" s="30" t="s">
        <v>822</v>
      </c>
      <c r="G516" s="170" t="s">
        <v>1772</v>
      </c>
      <c r="H516" s="269">
        <v>2</v>
      </c>
      <c r="I516" s="245"/>
    </row>
    <row r="517" spans="1:11" ht="64" x14ac:dyDescent="0.2">
      <c r="A517" s="147" t="s">
        <v>2005</v>
      </c>
      <c r="B517" s="3"/>
      <c r="C517" s="52"/>
      <c r="D517" s="57"/>
      <c r="E517" s="19" t="s">
        <v>823</v>
      </c>
      <c r="F517" s="30" t="s">
        <v>824</v>
      </c>
      <c r="G517" s="170" t="s">
        <v>1772</v>
      </c>
      <c r="H517" s="269">
        <v>2</v>
      </c>
      <c r="I517" s="245"/>
    </row>
    <row r="518" spans="1:11" ht="96" x14ac:dyDescent="0.2">
      <c r="A518" s="147" t="s">
        <v>2005</v>
      </c>
      <c r="B518" s="3"/>
      <c r="C518" s="52"/>
      <c r="D518" s="57"/>
      <c r="E518" s="19" t="s">
        <v>825</v>
      </c>
      <c r="F518" s="30" t="s">
        <v>1723</v>
      </c>
      <c r="G518" s="170" t="s">
        <v>1772</v>
      </c>
      <c r="H518" s="269">
        <v>2</v>
      </c>
      <c r="I518" s="245"/>
    </row>
    <row r="519" spans="1:11" ht="48" x14ac:dyDescent="0.2">
      <c r="A519" s="147" t="s">
        <v>2005</v>
      </c>
      <c r="B519" s="3"/>
      <c r="C519" s="52"/>
      <c r="D519" s="57"/>
      <c r="E519" s="61" t="s">
        <v>827</v>
      </c>
      <c r="F519" s="30" t="s">
        <v>828</v>
      </c>
      <c r="G519" s="170" t="s">
        <v>1772</v>
      </c>
      <c r="H519" s="269">
        <v>2</v>
      </c>
      <c r="I519" s="245"/>
    </row>
    <row r="520" spans="1:11" ht="48" x14ac:dyDescent="0.2">
      <c r="A520" s="147" t="s">
        <v>2005</v>
      </c>
      <c r="B520" s="3"/>
      <c r="C520" s="52"/>
      <c r="D520" s="57"/>
      <c r="E520" s="19" t="s">
        <v>2181</v>
      </c>
      <c r="F520" s="30" t="s">
        <v>2312</v>
      </c>
      <c r="G520" s="170" t="s">
        <v>1772</v>
      </c>
      <c r="H520" s="269">
        <v>2</v>
      </c>
      <c r="I520" s="245"/>
    </row>
    <row r="521" spans="1:11" ht="64" x14ac:dyDescent="0.2">
      <c r="A521" s="147" t="s">
        <v>2005</v>
      </c>
      <c r="B521" s="3"/>
      <c r="C521" s="52"/>
      <c r="D521" s="57"/>
      <c r="E521" s="19" t="s">
        <v>831</v>
      </c>
      <c r="F521" s="30" t="s">
        <v>2182</v>
      </c>
      <c r="G521" s="170" t="s">
        <v>1772</v>
      </c>
      <c r="H521" s="269">
        <v>2</v>
      </c>
      <c r="I521" s="245"/>
    </row>
    <row r="522" spans="1:11" ht="32" x14ac:dyDescent="0.2">
      <c r="A522" s="147" t="s">
        <v>2005</v>
      </c>
      <c r="B522" s="3" t="s">
        <v>1373</v>
      </c>
      <c r="C522" s="52"/>
      <c r="D522" s="57" t="s">
        <v>833</v>
      </c>
      <c r="E522" s="61" t="s">
        <v>2183</v>
      </c>
      <c r="F522" s="30" t="s">
        <v>835</v>
      </c>
      <c r="G522" s="170" t="s">
        <v>1986</v>
      </c>
      <c r="H522" s="269">
        <v>2</v>
      </c>
      <c r="I522" s="245"/>
      <c r="J522" s="214">
        <f>SUM(H522:H525)</f>
        <v>8</v>
      </c>
      <c r="K522" s="214">
        <f>COUNT(H522:H525)*2</f>
        <v>8</v>
      </c>
    </row>
    <row r="523" spans="1:11" ht="48" x14ac:dyDescent="0.2">
      <c r="A523" s="147" t="s">
        <v>2005</v>
      </c>
      <c r="B523" s="3"/>
      <c r="C523" s="52"/>
      <c r="D523" s="57"/>
      <c r="E523" s="19" t="s">
        <v>2184</v>
      </c>
      <c r="F523" s="30" t="s">
        <v>1724</v>
      </c>
      <c r="G523" s="170" t="s">
        <v>1990</v>
      </c>
      <c r="H523" s="269">
        <v>2</v>
      </c>
      <c r="I523" s="245"/>
    </row>
    <row r="524" spans="1:11" ht="48" x14ac:dyDescent="0.2">
      <c r="A524" s="147" t="s">
        <v>2005</v>
      </c>
      <c r="B524" s="3"/>
      <c r="C524" s="52"/>
      <c r="D524" s="57"/>
      <c r="E524" s="19" t="s">
        <v>2185</v>
      </c>
      <c r="F524" s="30" t="s">
        <v>1907</v>
      </c>
      <c r="G524" s="170" t="s">
        <v>1979</v>
      </c>
      <c r="H524" s="269">
        <v>2</v>
      </c>
      <c r="I524" s="245"/>
    </row>
    <row r="525" spans="1:11" ht="208" x14ac:dyDescent="0.2">
      <c r="A525" s="147" t="s">
        <v>2005</v>
      </c>
      <c r="B525" s="3"/>
      <c r="C525" s="52"/>
      <c r="D525" s="57"/>
      <c r="E525" s="19" t="s">
        <v>2186</v>
      </c>
      <c r="F525" s="30" t="s">
        <v>2187</v>
      </c>
      <c r="G525" s="170" t="s">
        <v>1979</v>
      </c>
      <c r="H525" s="269">
        <v>2</v>
      </c>
      <c r="I525" s="245"/>
    </row>
    <row r="526" spans="1:11" ht="33.75" customHeight="1" x14ac:dyDescent="0.2">
      <c r="A526" s="147" t="s">
        <v>2005</v>
      </c>
      <c r="B526" s="55" t="s">
        <v>876</v>
      </c>
      <c r="C526" s="305" t="s">
        <v>846</v>
      </c>
      <c r="D526" s="305"/>
      <c r="E526" s="305"/>
      <c r="F526" s="305"/>
      <c r="G526" s="305"/>
      <c r="H526" s="305"/>
      <c r="I526" s="306"/>
      <c r="J526" s="218">
        <f>SUM(H527:H538)</f>
        <v>24</v>
      </c>
      <c r="K526" s="214">
        <f>COUNT(H527:H538)*2</f>
        <v>24</v>
      </c>
    </row>
    <row r="527" spans="1:11" ht="90" customHeight="1" x14ac:dyDescent="0.2">
      <c r="A527" s="147" t="s">
        <v>90</v>
      </c>
      <c r="B527" s="55" t="s">
        <v>1311</v>
      </c>
      <c r="C527" s="122"/>
      <c r="D527" s="123" t="s">
        <v>847</v>
      </c>
      <c r="E527" s="32" t="s">
        <v>848</v>
      </c>
      <c r="F527" s="119" t="s">
        <v>2188</v>
      </c>
      <c r="G527" s="180" t="s">
        <v>1772</v>
      </c>
      <c r="H527" s="244">
        <v>2</v>
      </c>
      <c r="I527" s="242" t="s">
        <v>2331</v>
      </c>
      <c r="J527" s="214">
        <f>SUM(H527:H531)</f>
        <v>10</v>
      </c>
      <c r="K527" s="214">
        <f>COUNT(H527:H531)*2</f>
        <v>10</v>
      </c>
    </row>
    <row r="528" spans="1:11" ht="96" x14ac:dyDescent="0.2">
      <c r="A528" s="147" t="s">
        <v>90</v>
      </c>
      <c r="B528" s="55"/>
      <c r="C528" s="122"/>
      <c r="D528" s="123"/>
      <c r="E528" s="37" t="s">
        <v>850</v>
      </c>
      <c r="F528" s="119" t="s">
        <v>2189</v>
      </c>
      <c r="G528" s="180" t="s">
        <v>1775</v>
      </c>
      <c r="H528" s="244">
        <v>2</v>
      </c>
      <c r="I528" s="242" t="s">
        <v>2331</v>
      </c>
    </row>
    <row r="529" spans="1:12" ht="96" x14ac:dyDescent="0.2">
      <c r="A529" s="147" t="s">
        <v>90</v>
      </c>
      <c r="B529" s="55"/>
      <c r="C529" s="122"/>
      <c r="D529" s="123"/>
      <c r="E529" s="37" t="s">
        <v>1725</v>
      </c>
      <c r="F529" s="119" t="s">
        <v>2190</v>
      </c>
      <c r="G529" s="180" t="s">
        <v>1772</v>
      </c>
      <c r="H529" s="244">
        <v>2</v>
      </c>
      <c r="I529" s="242" t="s">
        <v>2331</v>
      </c>
    </row>
    <row r="530" spans="1:12" ht="64" x14ac:dyDescent="0.2">
      <c r="A530" s="147" t="s">
        <v>90</v>
      </c>
      <c r="B530" s="55"/>
      <c r="C530" s="122"/>
      <c r="D530" s="123"/>
      <c r="E530" s="37" t="s">
        <v>854</v>
      </c>
      <c r="F530" s="119" t="s">
        <v>2191</v>
      </c>
      <c r="G530" s="180" t="s">
        <v>1776</v>
      </c>
      <c r="H530" s="244">
        <v>2</v>
      </c>
      <c r="I530" s="242" t="s">
        <v>2331</v>
      </c>
    </row>
    <row r="531" spans="1:12" ht="32" x14ac:dyDescent="0.2">
      <c r="A531" s="147" t="s">
        <v>90</v>
      </c>
      <c r="B531" s="55"/>
      <c r="C531" s="122"/>
      <c r="D531" s="123"/>
      <c r="E531" s="37" t="s">
        <v>856</v>
      </c>
      <c r="F531" s="119" t="s">
        <v>857</v>
      </c>
      <c r="G531" s="180" t="s">
        <v>1803</v>
      </c>
      <c r="H531" s="244">
        <v>2</v>
      </c>
      <c r="I531" s="242" t="s">
        <v>2331</v>
      </c>
    </row>
    <row r="532" spans="1:12" ht="48" x14ac:dyDescent="0.2">
      <c r="A532" s="147" t="s">
        <v>90</v>
      </c>
      <c r="B532" s="55" t="s">
        <v>1374</v>
      </c>
      <c r="C532" s="122"/>
      <c r="D532" s="127" t="s">
        <v>1726</v>
      </c>
      <c r="E532" s="127" t="s">
        <v>859</v>
      </c>
      <c r="F532" s="128" t="s">
        <v>860</v>
      </c>
      <c r="G532" s="181" t="s">
        <v>1772</v>
      </c>
      <c r="H532" s="244">
        <v>2</v>
      </c>
      <c r="I532" s="242" t="s">
        <v>2331</v>
      </c>
      <c r="J532" s="214">
        <f>SUM(H532:H535)</f>
        <v>8</v>
      </c>
      <c r="K532" s="214">
        <f>COUNT(H532:H535)*2</f>
        <v>8</v>
      </c>
    </row>
    <row r="533" spans="1:12" ht="48" x14ac:dyDescent="0.2">
      <c r="A533" s="147" t="s">
        <v>90</v>
      </c>
      <c r="B533" s="55"/>
      <c r="C533" s="122"/>
      <c r="D533" s="123"/>
      <c r="E533" s="127" t="s">
        <v>862</v>
      </c>
      <c r="F533" s="128" t="s">
        <v>863</v>
      </c>
      <c r="G533" s="181" t="s">
        <v>1801</v>
      </c>
      <c r="H533" s="244">
        <v>2</v>
      </c>
      <c r="I533" s="242" t="s">
        <v>2331</v>
      </c>
    </row>
    <row r="534" spans="1:12" ht="32" x14ac:dyDescent="0.2">
      <c r="A534" s="147" t="s">
        <v>90</v>
      </c>
      <c r="B534" s="55"/>
      <c r="C534" s="122"/>
      <c r="D534" s="127"/>
      <c r="E534" s="127" t="s">
        <v>864</v>
      </c>
      <c r="F534" s="128" t="s">
        <v>863</v>
      </c>
      <c r="G534" s="181" t="s">
        <v>1772</v>
      </c>
      <c r="H534" s="244">
        <v>2</v>
      </c>
      <c r="I534" s="242" t="s">
        <v>2331</v>
      </c>
    </row>
    <row r="535" spans="1:12" ht="32" x14ac:dyDescent="0.2">
      <c r="A535" s="147" t="s">
        <v>90</v>
      </c>
      <c r="B535" s="55"/>
      <c r="C535" s="122"/>
      <c r="D535" s="127"/>
      <c r="E535" s="130" t="s">
        <v>865</v>
      </c>
      <c r="F535" s="121" t="s">
        <v>1218</v>
      </c>
      <c r="G535" s="180" t="s">
        <v>1796</v>
      </c>
      <c r="H535" s="244">
        <v>2</v>
      </c>
      <c r="I535" s="242" t="s">
        <v>2331</v>
      </c>
    </row>
    <row r="536" spans="1:12" ht="51" x14ac:dyDescent="0.2">
      <c r="A536" s="147" t="s">
        <v>90</v>
      </c>
      <c r="B536" s="55" t="s">
        <v>1375</v>
      </c>
      <c r="C536" s="122"/>
      <c r="D536" s="123" t="s">
        <v>866</v>
      </c>
      <c r="E536" s="32" t="s">
        <v>2192</v>
      </c>
      <c r="F536" s="121" t="s">
        <v>868</v>
      </c>
      <c r="G536" s="180" t="s">
        <v>1772</v>
      </c>
      <c r="H536" s="244">
        <v>2</v>
      </c>
      <c r="I536" s="242" t="s">
        <v>2331</v>
      </c>
      <c r="J536" s="214">
        <f>SUM(H536:H538)</f>
        <v>6</v>
      </c>
      <c r="K536" s="214">
        <f>COUNT(H536:H538)*2</f>
        <v>6</v>
      </c>
    </row>
    <row r="537" spans="1:12" ht="126" customHeight="1" x14ac:dyDescent="0.2">
      <c r="A537" s="147" t="s">
        <v>90</v>
      </c>
      <c r="B537" s="55"/>
      <c r="C537" s="122"/>
      <c r="D537" s="123"/>
      <c r="E537" s="129" t="s">
        <v>869</v>
      </c>
      <c r="F537" s="121" t="s">
        <v>2193</v>
      </c>
      <c r="G537" s="180" t="s">
        <v>1772</v>
      </c>
      <c r="H537" s="244">
        <v>2</v>
      </c>
      <c r="I537" s="242" t="s">
        <v>2331</v>
      </c>
    </row>
    <row r="538" spans="1:12" ht="96" x14ac:dyDescent="0.2">
      <c r="A538" s="147" t="s">
        <v>90</v>
      </c>
      <c r="B538" s="55"/>
      <c r="C538" s="122"/>
      <c r="D538" s="123"/>
      <c r="E538" s="32" t="s">
        <v>871</v>
      </c>
      <c r="F538" s="121" t="s">
        <v>872</v>
      </c>
      <c r="G538" s="180" t="s">
        <v>1772</v>
      </c>
      <c r="H538" s="244">
        <v>2</v>
      </c>
      <c r="I538" s="242" t="s">
        <v>2331</v>
      </c>
    </row>
    <row r="539" spans="1:12" ht="17" x14ac:dyDescent="0.2">
      <c r="A539" s="147" t="s">
        <v>2005</v>
      </c>
      <c r="B539" s="55" t="s">
        <v>1364</v>
      </c>
      <c r="C539" s="298" t="s">
        <v>877</v>
      </c>
      <c r="D539" s="299"/>
      <c r="E539" s="299"/>
      <c r="F539" s="299"/>
      <c r="G539" s="299"/>
      <c r="H539" s="299"/>
      <c r="I539" s="300"/>
      <c r="J539" s="214">
        <f>SUM(H540:H541)</f>
        <v>4</v>
      </c>
      <c r="K539" s="214">
        <f>COUNT(H540:H541)*2</f>
        <v>4</v>
      </c>
    </row>
    <row r="540" spans="1:12" ht="64" x14ac:dyDescent="0.2">
      <c r="A540" s="147" t="s">
        <v>2005</v>
      </c>
      <c r="B540" s="55" t="s">
        <v>1365</v>
      </c>
      <c r="C540" s="23"/>
      <c r="D540" s="123" t="s">
        <v>878</v>
      </c>
      <c r="E540" s="27" t="s">
        <v>879</v>
      </c>
      <c r="F540" s="27" t="s">
        <v>880</v>
      </c>
      <c r="G540" s="166" t="s">
        <v>1803</v>
      </c>
      <c r="H540" s="244">
        <v>2</v>
      </c>
      <c r="I540" s="242" t="s">
        <v>2331</v>
      </c>
      <c r="J540" s="214">
        <f>SUM(H540)</f>
        <v>2</v>
      </c>
      <c r="K540" s="214">
        <f>COUNT(H540)*2</f>
        <v>2</v>
      </c>
    </row>
    <row r="541" spans="1:12" ht="64" x14ac:dyDescent="0.2">
      <c r="A541" s="147" t="s">
        <v>2005</v>
      </c>
      <c r="B541" s="3" t="s">
        <v>1864</v>
      </c>
      <c r="C541" s="52"/>
      <c r="D541" s="62" t="s">
        <v>842</v>
      </c>
      <c r="E541" s="14" t="s">
        <v>843</v>
      </c>
      <c r="F541" s="30" t="s">
        <v>844</v>
      </c>
      <c r="G541" s="170" t="s">
        <v>1772</v>
      </c>
      <c r="H541" s="244">
        <v>2</v>
      </c>
      <c r="I541" s="242" t="s">
        <v>2331</v>
      </c>
      <c r="J541" s="214">
        <f>SUM(H541)</f>
        <v>2</v>
      </c>
      <c r="K541" s="214">
        <f>COUNT(H541)*2</f>
        <v>2</v>
      </c>
    </row>
    <row r="542" spans="1:12" ht="15.75" customHeight="1" x14ac:dyDescent="0.2">
      <c r="A542" s="147" t="s">
        <v>2005</v>
      </c>
      <c r="B542" s="3"/>
      <c r="C542" s="155"/>
      <c r="D542" s="295" t="s">
        <v>881</v>
      </c>
      <c r="E542" s="296"/>
      <c r="F542" s="296"/>
      <c r="G542" s="296"/>
      <c r="H542" s="296"/>
      <c r="I542" s="297"/>
      <c r="J542" s="214">
        <f>J543+J547+J552+J556+J563</f>
        <v>62</v>
      </c>
      <c r="K542" s="214">
        <f>K543+K547+K552+K556+K563</f>
        <v>62</v>
      </c>
      <c r="L542" s="220">
        <f>J542/K542</f>
        <v>1</v>
      </c>
    </row>
    <row r="543" spans="1:12" ht="31.5" customHeight="1" x14ac:dyDescent="0.2">
      <c r="A543" s="147" t="s">
        <v>2005</v>
      </c>
      <c r="B543" s="3" t="s">
        <v>882</v>
      </c>
      <c r="C543" s="298" t="s">
        <v>883</v>
      </c>
      <c r="D543" s="299"/>
      <c r="E543" s="299"/>
      <c r="F543" s="299"/>
      <c r="G543" s="299"/>
      <c r="H543" s="299"/>
      <c r="I543" s="300"/>
      <c r="J543" s="214">
        <f>SUM(H544:H546)</f>
        <v>6</v>
      </c>
      <c r="K543" s="214">
        <f>COUNT(H544:H546)*2</f>
        <v>6</v>
      </c>
    </row>
    <row r="544" spans="1:12" ht="80" x14ac:dyDescent="0.2">
      <c r="A544" s="147" t="s">
        <v>2005</v>
      </c>
      <c r="B544" s="3" t="s">
        <v>1312</v>
      </c>
      <c r="C544" s="49"/>
      <c r="D544" s="49" t="s">
        <v>884</v>
      </c>
      <c r="E544" s="24" t="s">
        <v>885</v>
      </c>
      <c r="F544" s="73" t="s">
        <v>2313</v>
      </c>
      <c r="G544" s="166" t="s">
        <v>1772</v>
      </c>
      <c r="H544" s="244">
        <v>2</v>
      </c>
      <c r="I544" s="253"/>
      <c r="J544" s="214">
        <f>SUM(H544:H546)</f>
        <v>6</v>
      </c>
      <c r="K544" s="214">
        <f>COUNT(H544:H546)*2</f>
        <v>6</v>
      </c>
    </row>
    <row r="545" spans="1:11" ht="32" x14ac:dyDescent="0.2">
      <c r="A545" s="147" t="s">
        <v>2005</v>
      </c>
      <c r="B545" s="3"/>
      <c r="C545" s="23"/>
      <c r="D545" s="117"/>
      <c r="E545" s="24" t="s">
        <v>1727</v>
      </c>
      <c r="F545" s="21" t="s">
        <v>1728</v>
      </c>
      <c r="G545" s="166" t="s">
        <v>1504</v>
      </c>
      <c r="H545" s="244">
        <v>2</v>
      </c>
      <c r="I545" s="253"/>
    </row>
    <row r="546" spans="1:11" ht="32" x14ac:dyDescent="0.2">
      <c r="A546" s="147" t="s">
        <v>2005</v>
      </c>
      <c r="B546" s="3"/>
      <c r="C546" s="23"/>
      <c r="D546" s="49"/>
      <c r="E546" s="27" t="s">
        <v>1729</v>
      </c>
      <c r="F546" s="73" t="s">
        <v>1730</v>
      </c>
      <c r="G546" s="166" t="s">
        <v>1773</v>
      </c>
      <c r="H546" s="244">
        <v>2</v>
      </c>
      <c r="I546" s="253"/>
    </row>
    <row r="547" spans="1:11" ht="33" customHeight="1" x14ac:dyDescent="0.2">
      <c r="A547" s="147" t="s">
        <v>2005</v>
      </c>
      <c r="B547" s="3" t="s">
        <v>891</v>
      </c>
      <c r="C547" s="298" t="s">
        <v>892</v>
      </c>
      <c r="D547" s="299"/>
      <c r="E547" s="299"/>
      <c r="F547" s="299"/>
      <c r="G547" s="299"/>
      <c r="H547" s="299"/>
      <c r="I547" s="300"/>
      <c r="J547" s="214">
        <f>SUM(H548:H551)</f>
        <v>8</v>
      </c>
      <c r="K547" s="214">
        <f>COUNT(H548:H551)*2</f>
        <v>8</v>
      </c>
    </row>
    <row r="548" spans="1:11" ht="48" x14ac:dyDescent="0.2">
      <c r="A548" s="147" t="s">
        <v>2005</v>
      </c>
      <c r="B548" s="3" t="s">
        <v>1313</v>
      </c>
      <c r="C548" s="49"/>
      <c r="D548" s="49" t="s">
        <v>893</v>
      </c>
      <c r="E548" s="49" t="s">
        <v>1731</v>
      </c>
      <c r="F548" s="21" t="s">
        <v>1732</v>
      </c>
      <c r="G548" s="166" t="s">
        <v>1794</v>
      </c>
      <c r="H548" s="244">
        <v>2</v>
      </c>
      <c r="I548" s="253"/>
      <c r="J548" s="214">
        <f>SUM(H548:H551)</f>
        <v>8</v>
      </c>
      <c r="K548" s="214">
        <f>COUNT(H548:H551)*2</f>
        <v>8</v>
      </c>
    </row>
    <row r="549" spans="1:11" ht="80" x14ac:dyDescent="0.2">
      <c r="A549" s="147" t="s">
        <v>2005</v>
      </c>
      <c r="B549" s="3"/>
      <c r="C549" s="49"/>
      <c r="D549" s="49"/>
      <c r="E549" s="24" t="s">
        <v>896</v>
      </c>
      <c r="F549" s="21" t="s">
        <v>897</v>
      </c>
      <c r="G549" s="166" t="s">
        <v>1801</v>
      </c>
      <c r="H549" s="244">
        <v>2</v>
      </c>
      <c r="I549" s="253"/>
    </row>
    <row r="550" spans="1:11" ht="32" x14ac:dyDescent="0.2">
      <c r="A550" s="147" t="s">
        <v>2005</v>
      </c>
      <c r="B550" s="3"/>
      <c r="C550" s="23"/>
      <c r="D550" s="49"/>
      <c r="E550" s="24" t="s">
        <v>1851</v>
      </c>
      <c r="F550" s="21"/>
      <c r="G550" s="166" t="s">
        <v>1794</v>
      </c>
      <c r="H550" s="244">
        <v>2</v>
      </c>
      <c r="I550" s="253"/>
    </row>
    <row r="551" spans="1:11" ht="34" x14ac:dyDescent="0.2">
      <c r="A551" s="147" t="s">
        <v>2005</v>
      </c>
      <c r="B551" s="3"/>
      <c r="C551" s="23"/>
      <c r="D551" s="49"/>
      <c r="E551" s="49" t="s">
        <v>899</v>
      </c>
      <c r="F551" s="21" t="s">
        <v>900</v>
      </c>
      <c r="G551" s="166" t="s">
        <v>1796</v>
      </c>
      <c r="H551" s="244">
        <v>2</v>
      </c>
      <c r="I551" s="253"/>
    </row>
    <row r="552" spans="1:11" ht="33" customHeight="1" x14ac:dyDescent="0.2">
      <c r="A552" s="147" t="s">
        <v>2005</v>
      </c>
      <c r="B552" s="3" t="s">
        <v>901</v>
      </c>
      <c r="C552" s="298" t="s">
        <v>2194</v>
      </c>
      <c r="D552" s="299"/>
      <c r="E552" s="299"/>
      <c r="F552" s="299"/>
      <c r="G552" s="299"/>
      <c r="H552" s="299"/>
      <c r="I552" s="300"/>
      <c r="J552" s="214">
        <f>SUM(H553:H555)</f>
        <v>6</v>
      </c>
      <c r="K552" s="214">
        <f>COUNT(H553:H555)*2</f>
        <v>6</v>
      </c>
    </row>
    <row r="553" spans="1:11" ht="74.25" customHeight="1" x14ac:dyDescent="0.2">
      <c r="A553" s="147" t="s">
        <v>2005</v>
      </c>
      <c r="B553" s="3" t="s">
        <v>1314</v>
      </c>
      <c r="C553" s="49"/>
      <c r="D553" s="49" t="s">
        <v>903</v>
      </c>
      <c r="E553" s="27" t="s">
        <v>904</v>
      </c>
      <c r="F553" s="21" t="s">
        <v>2195</v>
      </c>
      <c r="G553" s="166" t="s">
        <v>1773</v>
      </c>
      <c r="H553" s="254">
        <v>2</v>
      </c>
      <c r="I553" s="253"/>
      <c r="J553" s="214">
        <f>SUM(H553:H555)</f>
        <v>6</v>
      </c>
      <c r="K553" s="214">
        <f>COUNT(H553:H555)*2</f>
        <v>6</v>
      </c>
    </row>
    <row r="554" spans="1:11" ht="39" customHeight="1" x14ac:dyDescent="0.2">
      <c r="A554" s="147" t="s">
        <v>2005</v>
      </c>
      <c r="B554" s="3"/>
      <c r="C554" s="49"/>
      <c r="D554" s="49"/>
      <c r="E554" s="27" t="s">
        <v>1473</v>
      </c>
      <c r="F554" s="73" t="s">
        <v>1472</v>
      </c>
      <c r="G554" s="166" t="s">
        <v>1796</v>
      </c>
      <c r="H554" s="254">
        <v>2</v>
      </c>
      <c r="I554" s="253"/>
    </row>
    <row r="555" spans="1:11" ht="55.5" customHeight="1" x14ac:dyDescent="0.2">
      <c r="A555" s="147" t="s">
        <v>2005</v>
      </c>
      <c r="B555" s="3"/>
      <c r="C555" s="23"/>
      <c r="D555" s="49"/>
      <c r="E555" s="27" t="s">
        <v>1733</v>
      </c>
      <c r="F555" s="21"/>
      <c r="G555" s="166" t="s">
        <v>1772</v>
      </c>
      <c r="H555" s="254">
        <v>2</v>
      </c>
      <c r="I555" s="253"/>
    </row>
    <row r="556" spans="1:11" ht="31.5" customHeight="1" x14ac:dyDescent="0.2">
      <c r="A556" s="147" t="s">
        <v>2005</v>
      </c>
      <c r="B556" s="3" t="s">
        <v>909</v>
      </c>
      <c r="C556" s="298" t="s">
        <v>1882</v>
      </c>
      <c r="D556" s="299"/>
      <c r="E556" s="299"/>
      <c r="F556" s="299"/>
      <c r="G556" s="299"/>
      <c r="H556" s="299"/>
      <c r="I556" s="300"/>
      <c r="J556" s="214">
        <f>SUM(H557:H562)</f>
        <v>12</v>
      </c>
      <c r="K556" s="214">
        <f>COUNT(H557:H562)*2</f>
        <v>12</v>
      </c>
    </row>
    <row r="557" spans="1:11" ht="78.75" customHeight="1" x14ac:dyDescent="0.2">
      <c r="A557" s="147" t="s">
        <v>2005</v>
      </c>
      <c r="B557" s="3" t="s">
        <v>1315</v>
      </c>
      <c r="C557" s="49"/>
      <c r="D557" s="49" t="s">
        <v>911</v>
      </c>
      <c r="E557" s="27" t="s">
        <v>912</v>
      </c>
      <c r="F557" s="73" t="s">
        <v>913</v>
      </c>
      <c r="G557" s="166" t="s">
        <v>1814</v>
      </c>
      <c r="H557" s="268">
        <v>2</v>
      </c>
      <c r="I557" s="253"/>
      <c r="J557" s="214">
        <f>SUM(H557:H559)</f>
        <v>6</v>
      </c>
      <c r="K557" s="214">
        <f>COUNT(H557:H559)*2</f>
        <v>6</v>
      </c>
    </row>
    <row r="558" spans="1:11" ht="51" customHeight="1" x14ac:dyDescent="0.2">
      <c r="A558" s="147" t="s">
        <v>2005</v>
      </c>
      <c r="B558" s="3"/>
      <c r="C558" s="23"/>
      <c r="D558" s="49"/>
      <c r="E558" s="27" t="s">
        <v>1734</v>
      </c>
      <c r="F558" s="73" t="s">
        <v>1852</v>
      </c>
      <c r="G558" s="166" t="s">
        <v>1798</v>
      </c>
      <c r="H558" s="268">
        <v>2</v>
      </c>
      <c r="I558" s="253"/>
    </row>
    <row r="559" spans="1:11" ht="33" customHeight="1" x14ac:dyDescent="0.2">
      <c r="A559" s="147" t="s">
        <v>2005</v>
      </c>
      <c r="B559" s="3"/>
      <c r="C559" s="23"/>
      <c r="D559" s="49"/>
      <c r="E559" s="27" t="s">
        <v>916</v>
      </c>
      <c r="F559" s="73" t="s">
        <v>1735</v>
      </c>
      <c r="G559" s="166" t="s">
        <v>1796</v>
      </c>
      <c r="H559" s="268">
        <v>2</v>
      </c>
      <c r="I559" s="253"/>
    </row>
    <row r="560" spans="1:11" ht="71.25" customHeight="1" x14ac:dyDescent="0.2">
      <c r="A560" s="147" t="s">
        <v>2005</v>
      </c>
      <c r="B560" s="3" t="s">
        <v>1316</v>
      </c>
      <c r="C560" s="23"/>
      <c r="D560" s="49" t="s">
        <v>918</v>
      </c>
      <c r="E560" s="27" t="s">
        <v>1486</v>
      </c>
      <c r="F560" s="73" t="s">
        <v>1736</v>
      </c>
      <c r="G560" s="166" t="s">
        <v>1814</v>
      </c>
      <c r="H560" s="268">
        <v>2</v>
      </c>
      <c r="I560" s="253"/>
      <c r="J560" s="214">
        <f>SUM(H560:H562)</f>
        <v>6</v>
      </c>
      <c r="K560" s="214">
        <f>COUNT(H560:H562)*2</f>
        <v>6</v>
      </c>
    </row>
    <row r="561" spans="1:11" ht="72.75" customHeight="1" x14ac:dyDescent="0.2">
      <c r="A561" s="147" t="s">
        <v>2005</v>
      </c>
      <c r="B561" s="3"/>
      <c r="D561" s="4"/>
      <c r="E561" s="27" t="s">
        <v>919</v>
      </c>
      <c r="F561" s="27" t="s">
        <v>1737</v>
      </c>
      <c r="G561" s="166" t="s">
        <v>1772</v>
      </c>
      <c r="H561" s="268">
        <v>2</v>
      </c>
      <c r="I561" s="253"/>
    </row>
    <row r="562" spans="1:11" ht="72.75" customHeight="1" x14ac:dyDescent="0.2">
      <c r="A562" s="147" t="s">
        <v>2005</v>
      </c>
      <c r="B562" s="3"/>
      <c r="D562" s="4"/>
      <c r="E562" s="27" t="s">
        <v>1500</v>
      </c>
      <c r="F562" s="27" t="s">
        <v>1738</v>
      </c>
      <c r="G562" s="166" t="s">
        <v>1817</v>
      </c>
      <c r="H562" s="268">
        <v>2</v>
      </c>
      <c r="I562" s="253"/>
    </row>
    <row r="563" spans="1:11" ht="48" customHeight="1" x14ac:dyDescent="0.2">
      <c r="A563" s="147" t="s">
        <v>2005</v>
      </c>
      <c r="B563" s="3" t="s">
        <v>921</v>
      </c>
      <c r="C563" s="298" t="s">
        <v>922</v>
      </c>
      <c r="D563" s="299"/>
      <c r="E563" s="299"/>
      <c r="F563" s="299"/>
      <c r="G563" s="299"/>
      <c r="H563" s="299"/>
      <c r="I563" s="300"/>
      <c r="J563" s="214">
        <f>SUM(H564:H578)</f>
        <v>30</v>
      </c>
      <c r="K563" s="214">
        <f>COUNT(H564:H578)*2</f>
        <v>30</v>
      </c>
    </row>
    <row r="564" spans="1:11" ht="48" customHeight="1" x14ac:dyDescent="0.2">
      <c r="A564" s="147" t="s">
        <v>2005</v>
      </c>
      <c r="B564" s="3" t="s">
        <v>1317</v>
      </c>
      <c r="C564" s="49"/>
      <c r="D564" s="49" t="s">
        <v>923</v>
      </c>
      <c r="E564" s="27" t="s">
        <v>924</v>
      </c>
      <c r="F564" s="73" t="s">
        <v>2196</v>
      </c>
      <c r="G564" s="166" t="s">
        <v>1801</v>
      </c>
      <c r="H564" s="268">
        <v>2</v>
      </c>
      <c r="I564" s="253"/>
      <c r="J564" s="214">
        <f>SUM(H564:H568)</f>
        <v>10</v>
      </c>
      <c r="K564" s="214">
        <f>COUNT(H564:H568)*2</f>
        <v>10</v>
      </c>
    </row>
    <row r="565" spans="1:11" ht="182.25" customHeight="1" x14ac:dyDescent="0.2">
      <c r="A565" s="147" t="s">
        <v>2005</v>
      </c>
      <c r="B565" s="3"/>
      <c r="C565" s="49"/>
      <c r="D565" s="49"/>
      <c r="E565" s="27" t="s">
        <v>1853</v>
      </c>
      <c r="F565" s="88" t="s">
        <v>1854</v>
      </c>
      <c r="G565" s="166" t="s">
        <v>1801</v>
      </c>
      <c r="H565" s="268">
        <v>2</v>
      </c>
      <c r="I565" s="253"/>
    </row>
    <row r="566" spans="1:11" ht="42.75" customHeight="1" x14ac:dyDescent="0.2">
      <c r="A566" s="147" t="s">
        <v>2005</v>
      </c>
      <c r="B566" s="3"/>
      <c r="C566" s="49"/>
      <c r="D566" s="49"/>
      <c r="E566" s="27" t="s">
        <v>1855</v>
      </c>
      <c r="F566" s="88"/>
      <c r="G566" s="166" t="s">
        <v>1794</v>
      </c>
      <c r="H566" s="268">
        <v>2</v>
      </c>
      <c r="I566" s="253"/>
    </row>
    <row r="567" spans="1:11" ht="60.75" customHeight="1" x14ac:dyDescent="0.2">
      <c r="A567" s="147" t="s">
        <v>2005</v>
      </c>
      <c r="B567" s="3"/>
      <c r="C567" s="23"/>
      <c r="D567" s="49"/>
      <c r="E567" s="27" t="s">
        <v>2197</v>
      </c>
      <c r="F567" s="73" t="s">
        <v>929</v>
      </c>
      <c r="G567" s="166" t="s">
        <v>1794</v>
      </c>
      <c r="H567" s="268">
        <v>2</v>
      </c>
      <c r="I567" s="270"/>
    </row>
    <row r="568" spans="1:11" ht="141.75" customHeight="1" x14ac:dyDescent="0.2">
      <c r="A568" s="147" t="s">
        <v>2005</v>
      </c>
      <c r="B568" s="3"/>
      <c r="C568" s="23"/>
      <c r="D568" s="49"/>
      <c r="E568" s="32" t="s">
        <v>2314</v>
      </c>
      <c r="F568" s="119" t="s">
        <v>2198</v>
      </c>
      <c r="G568" s="180" t="s">
        <v>1801</v>
      </c>
      <c r="H568" s="268">
        <v>2</v>
      </c>
      <c r="I568" s="253"/>
    </row>
    <row r="569" spans="1:11" ht="57" customHeight="1" x14ac:dyDescent="0.2">
      <c r="A569" s="147" t="s">
        <v>2005</v>
      </c>
      <c r="B569" s="3" t="s">
        <v>1318</v>
      </c>
      <c r="C569" s="23"/>
      <c r="D569" s="49" t="s">
        <v>932</v>
      </c>
      <c r="E569" s="24" t="s">
        <v>933</v>
      </c>
      <c r="F569" s="21" t="s">
        <v>1739</v>
      </c>
      <c r="G569" s="166" t="s">
        <v>1801</v>
      </c>
      <c r="H569" s="268">
        <v>2</v>
      </c>
      <c r="I569" s="253"/>
      <c r="J569" s="214">
        <f>SUM(H569:H571)</f>
        <v>6</v>
      </c>
      <c r="K569" s="214">
        <f>COUNT(H569:H571)*2</f>
        <v>6</v>
      </c>
    </row>
    <row r="570" spans="1:11" ht="41.25" customHeight="1" x14ac:dyDescent="0.2">
      <c r="A570" s="147" t="s">
        <v>2005</v>
      </c>
      <c r="B570" s="3"/>
      <c r="C570" s="23"/>
      <c r="D570" s="49"/>
      <c r="E570" s="49" t="s">
        <v>1499</v>
      </c>
      <c r="F570" s="120" t="s">
        <v>1740</v>
      </c>
      <c r="G570" s="172" t="s">
        <v>1801</v>
      </c>
      <c r="H570" s="268">
        <v>2</v>
      </c>
      <c r="I570" s="253"/>
    </row>
    <row r="571" spans="1:11" ht="74.25" customHeight="1" x14ac:dyDescent="0.2">
      <c r="A571" s="147" t="s">
        <v>2005</v>
      </c>
      <c r="B571" s="3"/>
      <c r="C571" s="23"/>
      <c r="D571" s="49"/>
      <c r="E571" s="32" t="s">
        <v>937</v>
      </c>
      <c r="F571" s="73" t="s">
        <v>938</v>
      </c>
      <c r="G571" s="166" t="s">
        <v>1772</v>
      </c>
      <c r="H571" s="268">
        <v>2</v>
      </c>
      <c r="I571" s="253"/>
    </row>
    <row r="572" spans="1:11" ht="63.75" customHeight="1" x14ac:dyDescent="0.2">
      <c r="A572" s="147" t="s">
        <v>2005</v>
      </c>
      <c r="B572" s="3" t="s">
        <v>1319</v>
      </c>
      <c r="C572" s="23"/>
      <c r="D572" s="49" t="s">
        <v>939</v>
      </c>
      <c r="E572" s="121" t="s">
        <v>940</v>
      </c>
      <c r="F572" s="73" t="s">
        <v>1741</v>
      </c>
      <c r="G572" s="166" t="s">
        <v>1801</v>
      </c>
      <c r="H572" s="268">
        <v>2</v>
      </c>
      <c r="I572" s="253"/>
      <c r="J572" s="214">
        <f>SUM(H572:H574)</f>
        <v>6</v>
      </c>
      <c r="K572" s="214">
        <f>COUNT(H572:H574)*2</f>
        <v>6</v>
      </c>
    </row>
    <row r="573" spans="1:11" ht="33" customHeight="1" x14ac:dyDescent="0.2">
      <c r="A573" s="147" t="s">
        <v>2005</v>
      </c>
      <c r="B573" s="3"/>
      <c r="C573" s="23"/>
      <c r="D573" s="49"/>
      <c r="E573" s="37" t="s">
        <v>942</v>
      </c>
      <c r="F573" s="73" t="s">
        <v>1766</v>
      </c>
      <c r="G573" s="166" t="s">
        <v>1796</v>
      </c>
      <c r="H573" s="268">
        <v>2</v>
      </c>
      <c r="I573" s="253"/>
    </row>
    <row r="574" spans="1:11" ht="19" customHeight="1" x14ac:dyDescent="0.2">
      <c r="A574" s="147" t="s">
        <v>2005</v>
      </c>
      <c r="B574" s="3"/>
      <c r="C574" s="23"/>
      <c r="D574" s="49"/>
      <c r="E574" s="121" t="s">
        <v>944</v>
      </c>
      <c r="F574" s="73" t="s">
        <v>1742</v>
      </c>
      <c r="G574" s="166" t="s">
        <v>1773</v>
      </c>
      <c r="H574" s="268">
        <v>2</v>
      </c>
      <c r="I574" s="253"/>
    </row>
    <row r="575" spans="1:11" ht="34" x14ac:dyDescent="0.2">
      <c r="A575" s="147" t="s">
        <v>2005</v>
      </c>
      <c r="B575" s="3" t="s">
        <v>1320</v>
      </c>
      <c r="C575" s="23"/>
      <c r="D575" s="49" t="s">
        <v>946</v>
      </c>
      <c r="E575" s="21" t="s">
        <v>2315</v>
      </c>
      <c r="F575" s="73" t="s">
        <v>2199</v>
      </c>
      <c r="G575" s="166" t="s">
        <v>1504</v>
      </c>
      <c r="H575" s="268">
        <v>2</v>
      </c>
      <c r="I575" s="253"/>
      <c r="J575" s="214">
        <f>SUM(H575:H578)</f>
        <v>8</v>
      </c>
      <c r="K575" s="214">
        <f>COUNT(H575:H578)*2</f>
        <v>8</v>
      </c>
    </row>
    <row r="576" spans="1:11" ht="108" customHeight="1" x14ac:dyDescent="0.2">
      <c r="A576" s="147" t="s">
        <v>2005</v>
      </c>
      <c r="B576" s="3"/>
      <c r="C576" s="23"/>
      <c r="D576" s="49"/>
      <c r="E576" s="37" t="s">
        <v>2316</v>
      </c>
      <c r="F576" s="73" t="s">
        <v>2317</v>
      </c>
      <c r="G576" s="166" t="s">
        <v>1814</v>
      </c>
      <c r="H576" s="268">
        <v>2</v>
      </c>
      <c r="I576" s="253"/>
    </row>
    <row r="577" spans="1:12" ht="32" x14ac:dyDescent="0.2">
      <c r="A577" s="147" t="s">
        <v>2005</v>
      </c>
      <c r="B577" s="3"/>
      <c r="C577" s="63"/>
      <c r="D577" s="11"/>
      <c r="E577" s="37" t="s">
        <v>951</v>
      </c>
      <c r="F577" s="119" t="s">
        <v>952</v>
      </c>
      <c r="G577" s="180" t="s">
        <v>1772</v>
      </c>
      <c r="H577" s="268">
        <v>2</v>
      </c>
      <c r="I577" s="245"/>
    </row>
    <row r="578" spans="1:12" ht="32" x14ac:dyDescent="0.2">
      <c r="A578" s="147" t="s">
        <v>2005</v>
      </c>
      <c r="B578" s="3"/>
      <c r="C578" s="63"/>
      <c r="D578" s="11"/>
      <c r="E578" s="37" t="s">
        <v>2318</v>
      </c>
      <c r="F578" s="136"/>
      <c r="G578" s="173" t="s">
        <v>1794</v>
      </c>
      <c r="H578" s="268">
        <v>2</v>
      </c>
      <c r="I578" s="245"/>
    </row>
    <row r="579" spans="1:12" ht="15.75" customHeight="1" x14ac:dyDescent="0.2">
      <c r="A579" s="147" t="s">
        <v>2005</v>
      </c>
      <c r="B579" s="3"/>
      <c r="C579" s="155"/>
      <c r="D579" s="295" t="s">
        <v>954</v>
      </c>
      <c r="E579" s="296"/>
      <c r="F579" s="296"/>
      <c r="G579" s="296"/>
      <c r="H579" s="296"/>
      <c r="I579" s="297"/>
      <c r="J579" s="214">
        <f>J580+J588+J592+J608+J65</f>
        <v>74</v>
      </c>
      <c r="K579" s="214">
        <f>K580+K588+K592+K608+K65</f>
        <v>74</v>
      </c>
      <c r="L579" s="220">
        <f>J579/K579</f>
        <v>1</v>
      </c>
    </row>
    <row r="580" spans="1:12" ht="33" customHeight="1" x14ac:dyDescent="0.2">
      <c r="A580" s="147" t="s">
        <v>2005</v>
      </c>
      <c r="B580" s="3" t="s">
        <v>955</v>
      </c>
      <c r="C580" s="301" t="s">
        <v>956</v>
      </c>
      <c r="D580" s="302"/>
      <c r="E580" s="302"/>
      <c r="F580" s="302"/>
      <c r="G580" s="302"/>
      <c r="H580" s="302"/>
      <c r="I580" s="303"/>
      <c r="J580" s="214">
        <f>SUM(H581:H587)</f>
        <v>14</v>
      </c>
      <c r="K580" s="214">
        <f>COUNT(H581:H587)*2</f>
        <v>14</v>
      </c>
    </row>
    <row r="581" spans="1:12" ht="112" x14ac:dyDescent="0.2">
      <c r="A581" s="147" t="s">
        <v>2005</v>
      </c>
      <c r="B581" s="3" t="s">
        <v>1321</v>
      </c>
      <c r="C581" s="4"/>
      <c r="D581" s="4" t="s">
        <v>957</v>
      </c>
      <c r="E581" s="27" t="s">
        <v>2319</v>
      </c>
      <c r="F581" s="73" t="s">
        <v>2200</v>
      </c>
      <c r="G581" s="170" t="s">
        <v>1803</v>
      </c>
      <c r="H581" s="244">
        <v>2</v>
      </c>
      <c r="I581" s="245"/>
      <c r="J581" s="214">
        <f>SUM(H581:H587)</f>
        <v>14</v>
      </c>
      <c r="K581" s="214">
        <f>COUNT(H581:H587)*2</f>
        <v>14</v>
      </c>
    </row>
    <row r="582" spans="1:12" ht="32" x14ac:dyDescent="0.2">
      <c r="A582" s="147" t="s">
        <v>2005</v>
      </c>
      <c r="B582" s="3"/>
      <c r="C582" s="4"/>
      <c r="D582" s="4"/>
      <c r="E582" s="24" t="s">
        <v>960</v>
      </c>
      <c r="F582" s="73" t="s">
        <v>961</v>
      </c>
      <c r="G582" s="170" t="s">
        <v>1504</v>
      </c>
      <c r="H582" s="244">
        <v>2</v>
      </c>
      <c r="I582" s="245"/>
    </row>
    <row r="583" spans="1:12" ht="32" x14ac:dyDescent="0.2">
      <c r="A583" s="147" t="s">
        <v>2005</v>
      </c>
      <c r="B583" s="3"/>
      <c r="C583" s="4"/>
      <c r="D583" s="4"/>
      <c r="E583" s="27" t="s">
        <v>2320</v>
      </c>
      <c r="F583" s="73"/>
      <c r="G583" s="170" t="s">
        <v>1504</v>
      </c>
      <c r="H583" s="244">
        <v>2</v>
      </c>
      <c r="I583" s="245"/>
    </row>
    <row r="584" spans="1:12" x14ac:dyDescent="0.2">
      <c r="A584" s="147" t="s">
        <v>2005</v>
      </c>
      <c r="B584" s="3"/>
      <c r="C584" s="4"/>
      <c r="D584" s="4"/>
      <c r="E584" s="27" t="s">
        <v>1408</v>
      </c>
      <c r="F584" s="73"/>
      <c r="G584" s="170" t="s">
        <v>1504</v>
      </c>
      <c r="H584" s="244">
        <v>2</v>
      </c>
      <c r="I584" s="245"/>
    </row>
    <row r="585" spans="1:12" ht="32" x14ac:dyDescent="0.2">
      <c r="A585" s="147" t="s">
        <v>2005</v>
      </c>
      <c r="B585" s="3"/>
      <c r="C585" s="4"/>
      <c r="D585" s="4"/>
      <c r="E585" s="27" t="s">
        <v>1409</v>
      </c>
      <c r="F585" s="73"/>
      <c r="G585" s="170" t="s">
        <v>1817</v>
      </c>
      <c r="H585" s="244">
        <v>2</v>
      </c>
      <c r="I585" s="245"/>
    </row>
    <row r="586" spans="1:12" ht="32" x14ac:dyDescent="0.2">
      <c r="A586" s="147" t="s">
        <v>2005</v>
      </c>
      <c r="B586" s="3"/>
      <c r="C586" s="4"/>
      <c r="D586" s="4"/>
      <c r="E586" s="24" t="s">
        <v>1410</v>
      </c>
      <c r="F586" s="73" t="s">
        <v>1411</v>
      </c>
      <c r="G586" s="170" t="s">
        <v>1504</v>
      </c>
      <c r="H586" s="244">
        <v>2</v>
      </c>
      <c r="I586" s="245"/>
    </row>
    <row r="587" spans="1:12" ht="42" customHeight="1" x14ac:dyDescent="0.2">
      <c r="A587" s="147" t="s">
        <v>2005</v>
      </c>
      <c r="B587" s="3"/>
      <c r="C587" s="4"/>
      <c r="D587" s="4"/>
      <c r="E587" s="27" t="s">
        <v>965</v>
      </c>
      <c r="F587" s="21" t="s">
        <v>1743</v>
      </c>
      <c r="G587" s="170" t="s">
        <v>1803</v>
      </c>
      <c r="H587" s="244">
        <v>2</v>
      </c>
      <c r="I587" s="245"/>
    </row>
    <row r="588" spans="1:12" ht="47.25" customHeight="1" x14ac:dyDescent="0.2">
      <c r="A588" s="147" t="s">
        <v>2005</v>
      </c>
      <c r="B588" s="3" t="s">
        <v>967</v>
      </c>
      <c r="C588" s="301" t="s">
        <v>968</v>
      </c>
      <c r="D588" s="302"/>
      <c r="E588" s="302"/>
      <c r="F588" s="302"/>
      <c r="G588" s="302"/>
      <c r="H588" s="302"/>
      <c r="I588" s="303"/>
      <c r="J588" s="214">
        <f>SUM(H589:H591)</f>
        <v>6</v>
      </c>
      <c r="K588" s="214">
        <f>COUNT(H589:H591)*2</f>
        <v>6</v>
      </c>
    </row>
    <row r="589" spans="1:12" ht="130.5" customHeight="1" x14ac:dyDescent="0.2">
      <c r="A589" s="147" t="s">
        <v>2005</v>
      </c>
      <c r="B589" s="3" t="s">
        <v>1322</v>
      </c>
      <c r="C589" s="4"/>
      <c r="D589" s="4" t="s">
        <v>1856</v>
      </c>
      <c r="E589" s="24" t="s">
        <v>1501</v>
      </c>
      <c r="F589" s="30" t="s">
        <v>2321</v>
      </c>
      <c r="G589" s="170" t="s">
        <v>1817</v>
      </c>
      <c r="H589" s="271">
        <v>2</v>
      </c>
      <c r="I589" s="245"/>
      <c r="J589" s="214">
        <f>SUM(H589:H591)</f>
        <v>6</v>
      </c>
      <c r="K589" s="214">
        <f>COUNT(H589:H591)*2</f>
        <v>6</v>
      </c>
    </row>
    <row r="590" spans="1:12" ht="48" x14ac:dyDescent="0.2">
      <c r="A590" s="147" t="s">
        <v>2005</v>
      </c>
      <c r="B590" s="3"/>
      <c r="C590" s="4"/>
      <c r="D590" s="4"/>
      <c r="E590" s="26" t="s">
        <v>973</v>
      </c>
      <c r="F590" s="73" t="s">
        <v>1940</v>
      </c>
      <c r="G590" s="170" t="s">
        <v>1504</v>
      </c>
      <c r="H590" s="271">
        <v>2</v>
      </c>
      <c r="I590" s="245"/>
    </row>
    <row r="591" spans="1:12" x14ac:dyDescent="0.2">
      <c r="A591" s="147" t="s">
        <v>2005</v>
      </c>
      <c r="B591" s="3"/>
      <c r="C591" s="4"/>
      <c r="D591" s="4"/>
      <c r="E591" s="26" t="s">
        <v>974</v>
      </c>
      <c r="F591" s="30"/>
      <c r="G591" s="170" t="s">
        <v>1504</v>
      </c>
      <c r="H591" s="271">
        <v>2</v>
      </c>
      <c r="I591" s="245"/>
    </row>
    <row r="592" spans="1:12" ht="41.25" customHeight="1" x14ac:dyDescent="0.2">
      <c r="A592" s="147" t="s">
        <v>2005</v>
      </c>
      <c r="B592" s="3" t="s">
        <v>975</v>
      </c>
      <c r="C592" s="314" t="s">
        <v>976</v>
      </c>
      <c r="D592" s="316"/>
      <c r="E592" s="316"/>
      <c r="F592" s="316"/>
      <c r="G592" s="316"/>
      <c r="H592" s="316"/>
      <c r="I592" s="317"/>
      <c r="J592" s="214">
        <f>SUM(H593:H607)</f>
        <v>30</v>
      </c>
      <c r="K592" s="214">
        <f>COUNT(H593:H607)*2</f>
        <v>30</v>
      </c>
    </row>
    <row r="593" spans="1:11" ht="34" x14ac:dyDescent="0.2">
      <c r="A593" s="147" t="s">
        <v>2005</v>
      </c>
      <c r="B593" s="3" t="s">
        <v>1323</v>
      </c>
      <c r="C593" s="8"/>
      <c r="D593" s="4" t="s">
        <v>977</v>
      </c>
      <c r="E593" s="4" t="s">
        <v>978</v>
      </c>
      <c r="F593" s="68" t="s">
        <v>1744</v>
      </c>
      <c r="G593" s="169" t="s">
        <v>1803</v>
      </c>
      <c r="H593" s="271">
        <v>2</v>
      </c>
      <c r="I593" s="245"/>
      <c r="J593" s="214">
        <f>SUM(H593:H607)</f>
        <v>30</v>
      </c>
      <c r="K593" s="214">
        <f>COUNT(H593:H607)*2</f>
        <v>30</v>
      </c>
    </row>
    <row r="594" spans="1:11" x14ac:dyDescent="0.2">
      <c r="A594" s="147" t="s">
        <v>2005</v>
      </c>
      <c r="B594" s="3"/>
      <c r="C594" s="8"/>
      <c r="D594" s="8"/>
      <c r="E594" s="69" t="s">
        <v>980</v>
      </c>
      <c r="F594" s="30"/>
      <c r="G594" s="170" t="s">
        <v>1504</v>
      </c>
      <c r="H594" s="271">
        <v>2</v>
      </c>
      <c r="I594" s="245"/>
    </row>
    <row r="595" spans="1:11" ht="48" x14ac:dyDescent="0.2">
      <c r="A595" s="147" t="s">
        <v>2005</v>
      </c>
      <c r="B595" s="3"/>
      <c r="C595" s="8"/>
      <c r="D595" s="8"/>
      <c r="E595" s="72" t="s">
        <v>1896</v>
      </c>
      <c r="F595" s="73" t="s">
        <v>1898</v>
      </c>
      <c r="G595" s="170" t="s">
        <v>1897</v>
      </c>
      <c r="H595" s="271">
        <v>2</v>
      </c>
      <c r="I595" s="245"/>
    </row>
    <row r="596" spans="1:11" ht="32" x14ac:dyDescent="0.2">
      <c r="A596" s="147" t="s">
        <v>2006</v>
      </c>
      <c r="B596" s="3"/>
      <c r="C596" s="8"/>
      <c r="D596" s="8"/>
      <c r="E596" s="70" t="s">
        <v>981</v>
      </c>
      <c r="F596" s="30" t="s">
        <v>982</v>
      </c>
      <c r="G596" s="170" t="s">
        <v>1504</v>
      </c>
      <c r="H596" s="271">
        <v>2</v>
      </c>
      <c r="I596" s="245"/>
    </row>
    <row r="597" spans="1:11" ht="32" x14ac:dyDescent="0.2">
      <c r="A597" s="147" t="s">
        <v>2005</v>
      </c>
      <c r="B597" s="3"/>
      <c r="C597" s="8"/>
      <c r="D597" s="8"/>
      <c r="E597" s="70" t="s">
        <v>983</v>
      </c>
      <c r="F597" s="30" t="s">
        <v>1745</v>
      </c>
      <c r="G597" s="170" t="s">
        <v>1504</v>
      </c>
      <c r="H597" s="271">
        <v>2</v>
      </c>
      <c r="I597" s="245"/>
    </row>
    <row r="598" spans="1:11" ht="32" x14ac:dyDescent="0.2">
      <c r="A598" s="147" t="s">
        <v>2013</v>
      </c>
      <c r="B598" s="3"/>
      <c r="C598" s="8"/>
      <c r="D598" s="8"/>
      <c r="E598" s="70" t="s">
        <v>1746</v>
      </c>
      <c r="F598" s="30"/>
      <c r="G598" s="170" t="s">
        <v>1504</v>
      </c>
      <c r="H598" s="271">
        <v>2</v>
      </c>
      <c r="I598" s="245"/>
    </row>
    <row r="599" spans="1:11" ht="32" x14ac:dyDescent="0.2">
      <c r="A599" s="147" t="s">
        <v>2007</v>
      </c>
      <c r="B599" s="3"/>
      <c r="C599" s="8"/>
      <c r="D599" s="8"/>
      <c r="E599" s="70" t="s">
        <v>1747</v>
      </c>
      <c r="F599" s="30"/>
      <c r="G599" s="170" t="s">
        <v>1504</v>
      </c>
      <c r="H599" s="271">
        <v>2</v>
      </c>
      <c r="I599" s="245"/>
    </row>
    <row r="600" spans="1:11" x14ac:dyDescent="0.2">
      <c r="A600" s="147" t="s">
        <v>2008</v>
      </c>
      <c r="B600" s="3"/>
      <c r="C600" s="8"/>
      <c r="D600" s="8"/>
      <c r="E600" s="70" t="s">
        <v>987</v>
      </c>
      <c r="F600" s="30"/>
      <c r="G600" s="170" t="s">
        <v>1504</v>
      </c>
      <c r="H600" s="271">
        <v>2</v>
      </c>
      <c r="I600" s="245"/>
    </row>
    <row r="601" spans="1:11" x14ac:dyDescent="0.2">
      <c r="A601" s="147" t="s">
        <v>2009</v>
      </c>
      <c r="B601" s="3"/>
      <c r="C601" s="8"/>
      <c r="D601" s="8"/>
      <c r="E601" s="70" t="s">
        <v>988</v>
      </c>
      <c r="F601" s="30"/>
      <c r="G601" s="170" t="s">
        <v>1504</v>
      </c>
      <c r="H601" s="271">
        <v>2</v>
      </c>
      <c r="I601" s="245"/>
    </row>
    <row r="602" spans="1:11" ht="33" customHeight="1" x14ac:dyDescent="0.2">
      <c r="A602" s="147" t="s">
        <v>2014</v>
      </c>
      <c r="B602" s="3"/>
      <c r="C602" s="8"/>
      <c r="D602" s="8"/>
      <c r="E602" s="70" t="s">
        <v>989</v>
      </c>
      <c r="F602" s="30"/>
      <c r="G602" s="170" t="s">
        <v>1504</v>
      </c>
      <c r="H602" s="271">
        <v>2</v>
      </c>
      <c r="I602" s="245"/>
    </row>
    <row r="603" spans="1:11" ht="42" customHeight="1" x14ac:dyDescent="0.2">
      <c r="A603" s="147" t="s">
        <v>2012</v>
      </c>
      <c r="B603" s="3"/>
      <c r="C603" s="8"/>
      <c r="D603" s="8"/>
      <c r="E603" s="71" t="s">
        <v>990</v>
      </c>
      <c r="F603" s="30"/>
      <c r="G603" s="170" t="s">
        <v>1504</v>
      </c>
      <c r="H603" s="271">
        <v>2</v>
      </c>
      <c r="I603" s="245"/>
    </row>
    <row r="604" spans="1:11" ht="30.75" customHeight="1" x14ac:dyDescent="0.2">
      <c r="A604" s="147" t="s">
        <v>2005</v>
      </c>
      <c r="B604" s="3"/>
      <c r="C604" s="8"/>
      <c r="D604" s="8"/>
      <c r="E604" s="70" t="s">
        <v>991</v>
      </c>
      <c r="F604" s="30"/>
      <c r="G604" s="170" t="s">
        <v>1504</v>
      </c>
      <c r="H604" s="271">
        <v>2</v>
      </c>
      <c r="I604" s="245"/>
    </row>
    <row r="605" spans="1:11" ht="32" x14ac:dyDescent="0.2">
      <c r="A605" s="147" t="s">
        <v>90</v>
      </c>
      <c r="B605" s="3"/>
      <c r="C605" s="8"/>
      <c r="D605" s="8"/>
      <c r="E605" s="72" t="s">
        <v>992</v>
      </c>
      <c r="F605" s="73" t="s">
        <v>993</v>
      </c>
      <c r="G605" s="166" t="s">
        <v>1504</v>
      </c>
      <c r="H605" s="271">
        <v>2</v>
      </c>
      <c r="I605" s="242" t="s">
        <v>2331</v>
      </c>
    </row>
    <row r="606" spans="1:11" ht="48" x14ac:dyDescent="0.2">
      <c r="A606" s="147" t="s">
        <v>90</v>
      </c>
      <c r="B606" s="3"/>
      <c r="C606" s="8"/>
      <c r="D606" s="8"/>
      <c r="E606" s="72" t="s">
        <v>994</v>
      </c>
      <c r="F606" s="73" t="s">
        <v>995</v>
      </c>
      <c r="G606" s="166" t="s">
        <v>1504</v>
      </c>
      <c r="H606" s="271">
        <v>2</v>
      </c>
      <c r="I606" s="242" t="s">
        <v>2331</v>
      </c>
    </row>
    <row r="607" spans="1:11" ht="34" x14ac:dyDescent="0.2">
      <c r="A607" s="147" t="s">
        <v>2005</v>
      </c>
      <c r="B607" s="3"/>
      <c r="C607" s="8"/>
      <c r="D607" s="8"/>
      <c r="E607" s="4" t="s">
        <v>997</v>
      </c>
      <c r="F607" s="68" t="s">
        <v>1748</v>
      </c>
      <c r="G607" s="169" t="s">
        <v>1504</v>
      </c>
      <c r="H607" s="271">
        <v>2</v>
      </c>
      <c r="I607" s="245"/>
    </row>
    <row r="608" spans="1:11" ht="45" customHeight="1" x14ac:dyDescent="0.2">
      <c r="A608" s="147" t="s">
        <v>2005</v>
      </c>
      <c r="B608" s="3" t="s">
        <v>999</v>
      </c>
      <c r="C608" s="301" t="s">
        <v>1000</v>
      </c>
      <c r="D608" s="302"/>
      <c r="E608" s="302"/>
      <c r="F608" s="302"/>
      <c r="G608" s="302"/>
      <c r="H608" s="302"/>
      <c r="I608" s="303"/>
      <c r="J608" s="214">
        <f>SUM(H609:H616)</f>
        <v>16</v>
      </c>
      <c r="K608" s="214">
        <f>COUNT(H609:H616)*2</f>
        <v>16</v>
      </c>
    </row>
    <row r="609" spans="1:12" ht="51" x14ac:dyDescent="0.2">
      <c r="A609" s="147" t="s">
        <v>2005</v>
      </c>
      <c r="B609" s="3" t="s">
        <v>1325</v>
      </c>
      <c r="C609" s="4"/>
      <c r="D609" s="4" t="s">
        <v>2322</v>
      </c>
      <c r="E609" s="15" t="s">
        <v>2323</v>
      </c>
      <c r="F609" s="67" t="s">
        <v>1003</v>
      </c>
      <c r="G609" s="170" t="s">
        <v>1775</v>
      </c>
      <c r="H609" s="244">
        <v>2</v>
      </c>
      <c r="I609" s="245"/>
      <c r="J609" s="214">
        <f>SUM(H609:H611)</f>
        <v>6</v>
      </c>
      <c r="K609" s="214">
        <f>COUNT(H609:H611)*2</f>
        <v>6</v>
      </c>
    </row>
    <row r="610" spans="1:12" ht="48" x14ac:dyDescent="0.2">
      <c r="A610" s="147" t="s">
        <v>2005</v>
      </c>
      <c r="B610" s="3"/>
      <c r="C610" s="4"/>
      <c r="D610" s="4"/>
      <c r="E610" s="15" t="s">
        <v>2324</v>
      </c>
      <c r="F610" s="67" t="s">
        <v>2201</v>
      </c>
      <c r="G610" s="170" t="s">
        <v>1504</v>
      </c>
      <c r="H610" s="244">
        <v>2</v>
      </c>
      <c r="I610" s="245"/>
    </row>
    <row r="611" spans="1:12" ht="32" x14ac:dyDescent="0.2">
      <c r="A611" s="147" t="s">
        <v>2005</v>
      </c>
      <c r="B611" s="3"/>
      <c r="C611" s="4"/>
      <c r="D611" s="4"/>
      <c r="E611" s="20" t="s">
        <v>1006</v>
      </c>
      <c r="F611" s="76" t="s">
        <v>1007</v>
      </c>
      <c r="G611" s="176" t="s">
        <v>1504</v>
      </c>
      <c r="H611" s="244">
        <v>2</v>
      </c>
      <c r="I611" s="245"/>
    </row>
    <row r="612" spans="1:12" ht="34" x14ac:dyDescent="0.2">
      <c r="A612" s="147" t="s">
        <v>2005</v>
      </c>
      <c r="B612" s="3" t="s">
        <v>1326</v>
      </c>
      <c r="C612" s="4"/>
      <c r="D612" s="4" t="s">
        <v>1008</v>
      </c>
      <c r="E612" s="26" t="s">
        <v>1009</v>
      </c>
      <c r="F612" s="73" t="s">
        <v>2002</v>
      </c>
      <c r="G612" s="170" t="s">
        <v>1504</v>
      </c>
      <c r="H612" s="244">
        <v>2</v>
      </c>
      <c r="I612" s="245"/>
      <c r="J612" s="214">
        <f>SUM(H612:H613)</f>
        <v>4</v>
      </c>
      <c r="K612" s="214">
        <f>COUNT(H612:H613)*2</f>
        <v>4</v>
      </c>
    </row>
    <row r="613" spans="1:12" x14ac:dyDescent="0.2">
      <c r="A613" s="147" t="s">
        <v>2005</v>
      </c>
      <c r="B613" s="3"/>
      <c r="C613" s="4"/>
      <c r="D613" s="4"/>
      <c r="E613" s="26" t="s">
        <v>1011</v>
      </c>
      <c r="F613" s="73" t="s">
        <v>1749</v>
      </c>
      <c r="G613" s="170" t="s">
        <v>1504</v>
      </c>
      <c r="H613" s="244">
        <v>2</v>
      </c>
      <c r="I613" s="245"/>
    </row>
    <row r="614" spans="1:12" ht="68" x14ac:dyDescent="0.2">
      <c r="A614" s="147" t="s">
        <v>2005</v>
      </c>
      <c r="B614" s="3" t="s">
        <v>1327</v>
      </c>
      <c r="C614" s="4"/>
      <c r="D614" s="4" t="s">
        <v>1013</v>
      </c>
      <c r="E614" s="26" t="s">
        <v>1014</v>
      </c>
      <c r="F614" s="21" t="s">
        <v>1910</v>
      </c>
      <c r="G614" s="170" t="s">
        <v>1504</v>
      </c>
      <c r="H614" s="244">
        <v>2</v>
      </c>
      <c r="I614" s="245"/>
      <c r="J614" s="214">
        <f>SUM(H614:H616)</f>
        <v>6</v>
      </c>
      <c r="K614" s="214">
        <f>COUNT(H614:H616)*2</f>
        <v>6</v>
      </c>
    </row>
    <row r="615" spans="1:12" ht="32" x14ac:dyDescent="0.2">
      <c r="A615" s="147" t="s">
        <v>2005</v>
      </c>
      <c r="B615" s="3"/>
      <c r="C615" s="4"/>
      <c r="D615" s="4"/>
      <c r="E615" s="26" t="s">
        <v>1015</v>
      </c>
      <c r="F615" s="67" t="s">
        <v>1016</v>
      </c>
      <c r="G615" s="170" t="s">
        <v>1803</v>
      </c>
      <c r="H615" s="244">
        <v>2</v>
      </c>
      <c r="I615" s="245"/>
      <c r="J615" s="219" t="s">
        <v>402</v>
      </c>
    </row>
    <row r="616" spans="1:12" ht="33.75" customHeight="1" x14ac:dyDescent="0.2">
      <c r="A616" s="147" t="s">
        <v>2005</v>
      </c>
      <c r="B616" s="3"/>
      <c r="C616" s="4"/>
      <c r="D616" s="4"/>
      <c r="E616" s="19" t="s">
        <v>2325</v>
      </c>
      <c r="F616" s="67" t="s">
        <v>1018</v>
      </c>
      <c r="G616" s="170" t="s">
        <v>1803</v>
      </c>
      <c r="H616" s="244">
        <v>2</v>
      </c>
      <c r="I616" s="245"/>
    </row>
    <row r="617" spans="1:12" ht="41.25" customHeight="1" x14ac:dyDescent="0.2">
      <c r="A617" s="147" t="s">
        <v>2005</v>
      </c>
      <c r="B617" s="3" t="s">
        <v>1019</v>
      </c>
      <c r="C617" s="301" t="s">
        <v>1020</v>
      </c>
      <c r="D617" s="302"/>
      <c r="E617" s="302"/>
      <c r="F617" s="302"/>
      <c r="G617" s="302"/>
      <c r="H617" s="302"/>
      <c r="I617" s="303"/>
      <c r="J617" s="214">
        <f>SUM(H618:H620)</f>
        <v>6</v>
      </c>
      <c r="K617" s="214">
        <f>COUNT(H618:H620)*2</f>
        <v>6</v>
      </c>
    </row>
    <row r="618" spans="1:12" ht="34" x14ac:dyDescent="0.2">
      <c r="A618" s="147" t="s">
        <v>2005</v>
      </c>
      <c r="B618" s="3" t="s">
        <v>1328</v>
      </c>
      <c r="C618" s="68"/>
      <c r="D618" s="4" t="s">
        <v>1021</v>
      </c>
      <c r="E618" s="19" t="s">
        <v>1022</v>
      </c>
      <c r="F618" s="30" t="s">
        <v>1023</v>
      </c>
      <c r="G618" s="170" t="s">
        <v>1504</v>
      </c>
      <c r="H618" s="254">
        <v>2</v>
      </c>
      <c r="I618" s="245"/>
      <c r="J618" s="214">
        <f>SUM(H618:H620)</f>
        <v>6</v>
      </c>
      <c r="K618" s="214">
        <f>COUNT(H618:H620)*2</f>
        <v>6</v>
      </c>
    </row>
    <row r="619" spans="1:12" ht="32" x14ac:dyDescent="0.2">
      <c r="A619" s="147" t="s">
        <v>2005</v>
      </c>
      <c r="B619" s="3"/>
      <c r="C619" s="4"/>
      <c r="D619" s="4"/>
      <c r="E619" s="19" t="s">
        <v>2326</v>
      </c>
      <c r="F619" s="30" t="s">
        <v>1025</v>
      </c>
      <c r="G619" s="170" t="s">
        <v>1504</v>
      </c>
      <c r="H619" s="254">
        <v>2</v>
      </c>
      <c r="I619" s="245"/>
    </row>
    <row r="620" spans="1:12" ht="54.75" customHeight="1" x14ac:dyDescent="0.2">
      <c r="A620" s="147" t="s">
        <v>2005</v>
      </c>
      <c r="B620" s="3"/>
      <c r="C620" s="4"/>
      <c r="E620" s="19" t="s">
        <v>1026</v>
      </c>
      <c r="G620" s="168" t="s">
        <v>1803</v>
      </c>
      <c r="H620" s="254">
        <v>2</v>
      </c>
      <c r="I620" s="245"/>
    </row>
    <row r="621" spans="1:12" ht="15.75" customHeight="1" x14ac:dyDescent="0.2">
      <c r="A621" s="147" t="s">
        <v>2005</v>
      </c>
      <c r="B621" s="3"/>
      <c r="C621" s="155"/>
      <c r="D621" s="295" t="s">
        <v>1027</v>
      </c>
      <c r="E621" s="296"/>
      <c r="F621" s="296"/>
      <c r="G621" s="296"/>
      <c r="H621" s="296"/>
      <c r="I621" s="297"/>
      <c r="J621" s="214">
        <f>J622+J631+J639+J650</f>
        <v>56</v>
      </c>
      <c r="K621" s="214">
        <f>K622+K631+K639+K650</f>
        <v>56</v>
      </c>
      <c r="L621" s="220">
        <f>J621/K621</f>
        <v>1</v>
      </c>
    </row>
    <row r="622" spans="1:12" ht="17" x14ac:dyDescent="0.2">
      <c r="A622" s="147" t="s">
        <v>2005</v>
      </c>
      <c r="B622" s="3" t="s">
        <v>1028</v>
      </c>
      <c r="C622" s="301" t="s">
        <v>2202</v>
      </c>
      <c r="D622" s="302"/>
      <c r="E622" s="302"/>
      <c r="F622" s="302"/>
      <c r="G622" s="302"/>
      <c r="H622" s="302"/>
      <c r="I622" s="303"/>
      <c r="J622" s="214">
        <f>SUM(H623:H630)</f>
        <v>16</v>
      </c>
      <c r="K622" s="214">
        <f>COUNT(H623:H630)*2</f>
        <v>16</v>
      </c>
    </row>
    <row r="623" spans="1:12" ht="34" x14ac:dyDescent="0.2">
      <c r="A623" s="147" t="s">
        <v>2005</v>
      </c>
      <c r="B623" s="3" t="s">
        <v>1329</v>
      </c>
      <c r="C623" s="4"/>
      <c r="D623" s="4" t="s">
        <v>1857</v>
      </c>
      <c r="E623" s="26" t="s">
        <v>1060</v>
      </c>
      <c r="F623" s="26" t="s">
        <v>1061</v>
      </c>
      <c r="G623" s="176" t="s">
        <v>1504</v>
      </c>
      <c r="H623" s="244">
        <v>2</v>
      </c>
      <c r="I623" s="245"/>
      <c r="J623" s="214">
        <f>SUM(H623:H625)</f>
        <v>6</v>
      </c>
      <c r="K623" s="214">
        <f>COUNT(H623:H625)*2</f>
        <v>6</v>
      </c>
    </row>
    <row r="624" spans="1:12" ht="32" x14ac:dyDescent="0.2">
      <c r="A624" s="147" t="s">
        <v>2005</v>
      </c>
      <c r="B624" s="3"/>
      <c r="C624" s="4"/>
      <c r="D624" s="4"/>
      <c r="E624" s="20" t="s">
        <v>1495</v>
      </c>
      <c r="F624" s="26" t="s">
        <v>1061</v>
      </c>
      <c r="G624" s="176" t="s">
        <v>1504</v>
      </c>
      <c r="H624" s="244">
        <v>2</v>
      </c>
      <c r="I624" s="245"/>
    </row>
    <row r="625" spans="1:11" ht="32" x14ac:dyDescent="0.2">
      <c r="A625" s="147" t="s">
        <v>2005</v>
      </c>
      <c r="B625" s="3"/>
      <c r="C625" s="4"/>
      <c r="D625" s="4"/>
      <c r="E625" s="19" t="s">
        <v>1063</v>
      </c>
      <c r="F625" s="19" t="s">
        <v>1750</v>
      </c>
      <c r="G625" s="176" t="s">
        <v>1504</v>
      </c>
      <c r="H625" s="244">
        <v>2</v>
      </c>
      <c r="I625" s="245"/>
    </row>
    <row r="626" spans="1:11" x14ac:dyDescent="0.2">
      <c r="A626" s="147" t="s">
        <v>90</v>
      </c>
      <c r="B626" s="3"/>
      <c r="C626" s="4"/>
      <c r="D626" s="4"/>
      <c r="E626" s="19" t="s">
        <v>1065</v>
      </c>
      <c r="F626" s="19"/>
      <c r="G626" s="176" t="s">
        <v>1504</v>
      </c>
      <c r="H626" s="244">
        <v>2</v>
      </c>
      <c r="I626" s="242" t="s">
        <v>2331</v>
      </c>
      <c r="J626" s="214">
        <f>SUM(H626)</f>
        <v>2</v>
      </c>
      <c r="K626" s="214">
        <f>COUNT(H626)*2</f>
        <v>2</v>
      </c>
    </row>
    <row r="627" spans="1:11" ht="51" x14ac:dyDescent="0.2">
      <c r="A627" s="147" t="s">
        <v>2006</v>
      </c>
      <c r="B627" s="3"/>
      <c r="C627" s="4"/>
      <c r="D627" s="4"/>
      <c r="E627" s="52" t="s">
        <v>1496</v>
      </c>
      <c r="F627" s="4" t="s">
        <v>1751</v>
      </c>
      <c r="G627" s="167" t="s">
        <v>1504</v>
      </c>
      <c r="H627" s="244">
        <v>2</v>
      </c>
      <c r="I627" s="245"/>
      <c r="J627" s="214">
        <f>SUM(H627:H630)</f>
        <v>8</v>
      </c>
      <c r="K627" s="214">
        <f>COUNT(H627:H630)*2</f>
        <v>8</v>
      </c>
    </row>
    <row r="628" spans="1:11" ht="51" x14ac:dyDescent="0.2">
      <c r="A628" s="147" t="s">
        <v>2006</v>
      </c>
      <c r="B628" s="3"/>
      <c r="C628" s="4"/>
      <c r="D628" s="4"/>
      <c r="E628" s="19" t="s">
        <v>1063</v>
      </c>
      <c r="F628" s="4" t="s">
        <v>1751</v>
      </c>
      <c r="G628" s="167" t="s">
        <v>1504</v>
      </c>
      <c r="H628" s="244">
        <v>2</v>
      </c>
      <c r="I628" s="245"/>
    </row>
    <row r="629" spans="1:11" ht="51" x14ac:dyDescent="0.2">
      <c r="A629" s="147" t="s">
        <v>2006</v>
      </c>
      <c r="B629" s="3"/>
      <c r="C629" s="4"/>
      <c r="D629" s="4"/>
      <c r="E629" s="4" t="s">
        <v>1069</v>
      </c>
      <c r="F629" s="4" t="s">
        <v>1751</v>
      </c>
      <c r="G629" s="167" t="s">
        <v>1504</v>
      </c>
      <c r="H629" s="244">
        <v>2</v>
      </c>
      <c r="I629" s="245"/>
    </row>
    <row r="630" spans="1:11" ht="51" x14ac:dyDescent="0.2">
      <c r="A630" s="147" t="s">
        <v>2006</v>
      </c>
      <c r="B630" s="3"/>
      <c r="C630" s="4"/>
      <c r="D630" s="4"/>
      <c r="E630" s="52" t="s">
        <v>1497</v>
      </c>
      <c r="F630" s="4" t="s">
        <v>1751</v>
      </c>
      <c r="G630" s="167" t="s">
        <v>1504</v>
      </c>
      <c r="H630" s="244">
        <v>2</v>
      </c>
      <c r="I630" s="245"/>
    </row>
    <row r="631" spans="1:11" ht="17" x14ac:dyDescent="0.2">
      <c r="A631" s="147" t="s">
        <v>2005</v>
      </c>
      <c r="B631" s="3" t="s">
        <v>1033</v>
      </c>
      <c r="C631" s="301" t="s">
        <v>2203</v>
      </c>
      <c r="D631" s="302"/>
      <c r="E631" s="302"/>
      <c r="F631" s="302"/>
      <c r="G631" s="302"/>
      <c r="H631" s="302"/>
      <c r="I631" s="303"/>
      <c r="J631" s="214">
        <f>SUM(H632:H638)</f>
        <v>14</v>
      </c>
      <c r="K631" s="214">
        <f>COUNT(H632:H638)*2</f>
        <v>14</v>
      </c>
    </row>
    <row r="632" spans="1:11" ht="34" x14ac:dyDescent="0.2">
      <c r="A632" s="147" t="s">
        <v>2005</v>
      </c>
      <c r="B632" s="3" t="s">
        <v>1332</v>
      </c>
      <c r="C632" s="4"/>
      <c r="D632" s="4" t="s">
        <v>1035</v>
      </c>
      <c r="E632" s="4" t="s">
        <v>1076</v>
      </c>
      <c r="F632" s="9"/>
      <c r="G632" s="167" t="s">
        <v>1504</v>
      </c>
      <c r="H632" s="244">
        <v>2</v>
      </c>
      <c r="I632" s="245"/>
      <c r="J632" s="214">
        <f>SUM(H632)</f>
        <v>2</v>
      </c>
      <c r="K632" s="214">
        <f>COUNT(H632)*2</f>
        <v>2</v>
      </c>
    </row>
    <row r="633" spans="1:11" ht="34" x14ac:dyDescent="0.2">
      <c r="A633" s="147" t="s">
        <v>2005</v>
      </c>
      <c r="B633" s="3"/>
      <c r="C633" s="4"/>
      <c r="D633" s="4"/>
      <c r="E633" s="4" t="s">
        <v>1077</v>
      </c>
      <c r="F633" s="9"/>
      <c r="G633" s="167" t="s">
        <v>1504</v>
      </c>
      <c r="H633" s="244">
        <v>2</v>
      </c>
      <c r="I633" s="245"/>
      <c r="J633" s="214">
        <f t="shared" ref="J633" si="0">SUM(H633)</f>
        <v>2</v>
      </c>
      <c r="K633" s="214">
        <f t="shared" ref="K633:K635" si="1">COUNT(H633)*2</f>
        <v>2</v>
      </c>
    </row>
    <row r="634" spans="1:11" ht="17" x14ac:dyDescent="0.2">
      <c r="A634" s="147" t="s">
        <v>2006</v>
      </c>
      <c r="B634" s="3"/>
      <c r="C634" s="4"/>
      <c r="D634" s="4"/>
      <c r="E634" s="4" t="s">
        <v>1863</v>
      </c>
      <c r="F634" s="9"/>
      <c r="G634" s="167" t="s">
        <v>1504</v>
      </c>
      <c r="H634" s="244">
        <v>2</v>
      </c>
      <c r="I634" s="245"/>
      <c r="J634" s="214">
        <f>SUM(H634)</f>
        <v>2</v>
      </c>
      <c r="K634" s="214">
        <f t="shared" si="1"/>
        <v>2</v>
      </c>
    </row>
    <row r="635" spans="1:11" ht="34" x14ac:dyDescent="0.2">
      <c r="A635" s="147" t="s">
        <v>2005</v>
      </c>
      <c r="B635" s="3"/>
      <c r="C635" s="4"/>
      <c r="D635" s="4"/>
      <c r="E635" s="4" t="s">
        <v>1078</v>
      </c>
      <c r="F635" s="4" t="s">
        <v>1079</v>
      </c>
      <c r="G635" s="167" t="s">
        <v>1504</v>
      </c>
      <c r="H635" s="244">
        <v>2</v>
      </c>
      <c r="I635" s="245"/>
      <c r="J635" s="214">
        <f>SUM(H635)</f>
        <v>2</v>
      </c>
      <c r="K635" s="214">
        <f t="shared" si="1"/>
        <v>2</v>
      </c>
    </row>
    <row r="636" spans="1:11" ht="34" x14ac:dyDescent="0.2">
      <c r="A636" s="147" t="s">
        <v>2005</v>
      </c>
      <c r="B636" s="3"/>
      <c r="C636" s="4"/>
      <c r="D636" s="4"/>
      <c r="E636" s="4" t="s">
        <v>1498</v>
      </c>
      <c r="F636" s="4" t="s">
        <v>1079</v>
      </c>
      <c r="G636" s="167" t="s">
        <v>1504</v>
      </c>
      <c r="H636" s="244">
        <v>2</v>
      </c>
      <c r="I636" s="243"/>
      <c r="J636" s="214">
        <f>SUM(H636)</f>
        <v>2</v>
      </c>
      <c r="K636" s="214">
        <f>COUNT(H636)*2</f>
        <v>2</v>
      </c>
    </row>
    <row r="637" spans="1:11" ht="17" x14ac:dyDescent="0.2">
      <c r="A637" s="147" t="s">
        <v>2005</v>
      </c>
      <c r="B637" s="3"/>
      <c r="C637" s="4"/>
      <c r="D637" s="4"/>
      <c r="E637" s="4" t="s">
        <v>1081</v>
      </c>
      <c r="F637" s="9"/>
      <c r="G637" s="167" t="s">
        <v>1504</v>
      </c>
      <c r="H637" s="244">
        <v>2</v>
      </c>
      <c r="I637" s="245"/>
    </row>
    <row r="638" spans="1:11" ht="34" x14ac:dyDescent="0.2">
      <c r="A638" s="147" t="s">
        <v>2005</v>
      </c>
      <c r="B638" s="3"/>
      <c r="C638" s="4"/>
      <c r="D638" s="4"/>
      <c r="E638" s="52" t="s">
        <v>1493</v>
      </c>
      <c r="G638" s="167" t="s">
        <v>1504</v>
      </c>
      <c r="H638" s="244">
        <v>2</v>
      </c>
      <c r="I638" s="245"/>
    </row>
    <row r="639" spans="1:11" ht="17" x14ac:dyDescent="0.2">
      <c r="A639" s="147" t="s">
        <v>2005</v>
      </c>
      <c r="B639" s="3" t="s">
        <v>1038</v>
      </c>
      <c r="C639" s="301" t="s">
        <v>2204</v>
      </c>
      <c r="D639" s="302"/>
      <c r="E639" s="302"/>
      <c r="F639" s="302"/>
      <c r="G639" s="302"/>
      <c r="H639" s="302"/>
      <c r="I639" s="303"/>
      <c r="J639" s="214">
        <f>SUM(H640:H649)</f>
        <v>20</v>
      </c>
      <c r="K639" s="214">
        <f>COUNT(H640:H649)*2</f>
        <v>20</v>
      </c>
    </row>
    <row r="640" spans="1:11" ht="34" x14ac:dyDescent="0.2">
      <c r="A640" s="147" t="s">
        <v>2005</v>
      </c>
      <c r="B640" s="3" t="s">
        <v>1335</v>
      </c>
      <c r="C640" s="4"/>
      <c r="D640" s="4" t="s">
        <v>1040</v>
      </c>
      <c r="E640" s="4" t="s">
        <v>1858</v>
      </c>
      <c r="F640" s="9"/>
      <c r="G640" s="167" t="s">
        <v>1504</v>
      </c>
      <c r="H640" s="244">
        <v>2</v>
      </c>
      <c r="I640" s="245"/>
      <c r="J640" s="214">
        <f>SUM(H640+H644)</f>
        <v>4</v>
      </c>
      <c r="K640" s="214">
        <f>COUNT(H640,H644)*2</f>
        <v>4</v>
      </c>
    </row>
    <row r="641" spans="1:11" x14ac:dyDescent="0.2">
      <c r="A641" s="147" t="s">
        <v>2005</v>
      </c>
      <c r="B641" s="3"/>
      <c r="C641" s="4"/>
      <c r="D641" s="4"/>
      <c r="E641" s="9" t="s">
        <v>1859</v>
      </c>
      <c r="F641" s="9"/>
      <c r="G641" s="167" t="s">
        <v>1504</v>
      </c>
      <c r="H641" s="244">
        <v>2</v>
      </c>
      <c r="I641" s="272"/>
      <c r="J641" s="214">
        <f>SUM(H641:H642)</f>
        <v>4</v>
      </c>
      <c r="K641" s="214">
        <f>COUNT(H641:H642)*2</f>
        <v>4</v>
      </c>
    </row>
    <row r="642" spans="1:11" ht="34" x14ac:dyDescent="0.2">
      <c r="A642" s="147" t="s">
        <v>2005</v>
      </c>
      <c r="B642" s="3"/>
      <c r="C642" s="4"/>
      <c r="D642" s="4"/>
      <c r="E642" s="4" t="s">
        <v>1860</v>
      </c>
      <c r="F642" s="9"/>
      <c r="G642" s="167" t="s">
        <v>1504</v>
      </c>
      <c r="H642" s="244">
        <v>2</v>
      </c>
      <c r="I642" s="272"/>
    </row>
    <row r="643" spans="1:11" ht="17" x14ac:dyDescent="0.2">
      <c r="A643" s="147" t="s">
        <v>2005</v>
      </c>
      <c r="B643" s="3"/>
      <c r="C643" s="4"/>
      <c r="D643" s="4"/>
      <c r="E643" s="52" t="s">
        <v>1862</v>
      </c>
      <c r="G643" s="167" t="s">
        <v>1504</v>
      </c>
      <c r="H643" s="244">
        <v>2</v>
      </c>
      <c r="I643" s="272"/>
    </row>
    <row r="644" spans="1:11" ht="17" x14ac:dyDescent="0.2">
      <c r="A644" s="147" t="s">
        <v>2005</v>
      </c>
      <c r="B644" s="3"/>
      <c r="C644" s="4"/>
      <c r="D644" s="4"/>
      <c r="E644" s="4" t="s">
        <v>1861</v>
      </c>
      <c r="F644" s="9"/>
      <c r="G644" s="167" t="s">
        <v>1504</v>
      </c>
      <c r="H644" s="244">
        <v>2</v>
      </c>
      <c r="I644" s="272"/>
    </row>
    <row r="645" spans="1:11" ht="34" x14ac:dyDescent="0.2">
      <c r="A645" s="147" t="s">
        <v>2005</v>
      </c>
      <c r="B645" s="3"/>
      <c r="C645" s="4"/>
      <c r="D645" s="4"/>
      <c r="E645" s="4" t="s">
        <v>1085</v>
      </c>
      <c r="F645" s="9"/>
      <c r="G645" s="167" t="s">
        <v>1504</v>
      </c>
      <c r="H645" s="244">
        <v>2</v>
      </c>
      <c r="I645" s="273"/>
      <c r="J645" s="214">
        <f>SUM(H645)</f>
        <v>2</v>
      </c>
      <c r="K645" s="214">
        <f>COUNT(H645)*2</f>
        <v>2</v>
      </c>
    </row>
    <row r="646" spans="1:11" ht="34" x14ac:dyDescent="0.2">
      <c r="A646" s="147" t="s">
        <v>2006</v>
      </c>
      <c r="B646" s="3"/>
      <c r="C646" s="4"/>
      <c r="D646" s="4"/>
      <c r="E646" s="4" t="s">
        <v>1088</v>
      </c>
      <c r="F646" s="9"/>
      <c r="G646" s="167" t="s">
        <v>1504</v>
      </c>
      <c r="H646" s="244">
        <v>2</v>
      </c>
      <c r="I646" s="272"/>
      <c r="J646" s="214">
        <f>SUM(H646:H649)</f>
        <v>8</v>
      </c>
      <c r="K646" s="214">
        <f>COUNT(H646:H649)*2</f>
        <v>8</v>
      </c>
    </row>
    <row r="647" spans="1:11" ht="34" x14ac:dyDescent="0.2">
      <c r="A647" s="147" t="s">
        <v>2006</v>
      </c>
      <c r="B647" s="3"/>
      <c r="C647" s="4"/>
      <c r="D647" s="4"/>
      <c r="E647" s="4" t="s">
        <v>1089</v>
      </c>
      <c r="F647" s="9"/>
      <c r="G647" s="167" t="s">
        <v>1504</v>
      </c>
      <c r="H647" s="244">
        <v>2</v>
      </c>
      <c r="I647" s="245"/>
    </row>
    <row r="648" spans="1:11" ht="34" x14ac:dyDescent="0.2">
      <c r="A648" s="147" t="s">
        <v>2006</v>
      </c>
      <c r="B648" s="3"/>
      <c r="C648" s="4"/>
      <c r="D648" s="4"/>
      <c r="E648" s="4" t="s">
        <v>1090</v>
      </c>
      <c r="F648" s="9"/>
      <c r="G648" s="167" t="s">
        <v>1504</v>
      </c>
      <c r="H648" s="244">
        <v>2</v>
      </c>
      <c r="I648" s="245"/>
    </row>
    <row r="649" spans="1:11" ht="34" x14ac:dyDescent="0.2">
      <c r="A649" s="147" t="s">
        <v>2006</v>
      </c>
      <c r="B649" s="3"/>
      <c r="C649" s="4"/>
      <c r="D649" s="4"/>
      <c r="E649" s="4" t="s">
        <v>1752</v>
      </c>
      <c r="F649" s="9"/>
      <c r="G649" s="167" t="s">
        <v>1504</v>
      </c>
      <c r="H649" s="244">
        <v>2</v>
      </c>
      <c r="I649" s="245"/>
    </row>
    <row r="650" spans="1:11" ht="17" x14ac:dyDescent="0.2">
      <c r="A650" s="147" t="s">
        <v>2005</v>
      </c>
      <c r="B650" s="3" t="s">
        <v>1043</v>
      </c>
      <c r="C650" s="301" t="s">
        <v>2205</v>
      </c>
      <c r="D650" s="302"/>
      <c r="E650" s="302"/>
      <c r="F650" s="302"/>
      <c r="G650" s="302"/>
      <c r="H650" s="302"/>
      <c r="I650" s="303"/>
      <c r="J650" s="214">
        <f>SUM(H651:H653)</f>
        <v>6</v>
      </c>
      <c r="K650" s="214">
        <f>COUNT(H651:H653)*2</f>
        <v>6</v>
      </c>
    </row>
    <row r="651" spans="1:11" ht="48" x14ac:dyDescent="0.2">
      <c r="A651" s="147" t="s">
        <v>2005</v>
      </c>
      <c r="B651" s="3" t="s">
        <v>1338</v>
      </c>
      <c r="C651" s="4"/>
      <c r="D651" s="4" t="s">
        <v>1092</v>
      </c>
      <c r="E651" s="26" t="s">
        <v>1045</v>
      </c>
      <c r="F651" s="26" t="s">
        <v>1046</v>
      </c>
      <c r="G651" s="167" t="s">
        <v>1504</v>
      </c>
      <c r="H651" s="244">
        <v>2</v>
      </c>
      <c r="I651" s="245"/>
    </row>
    <row r="652" spans="1:11" ht="48" x14ac:dyDescent="0.2">
      <c r="A652" s="147" t="s">
        <v>2005</v>
      </c>
      <c r="B652" s="3"/>
      <c r="C652" s="4"/>
      <c r="D652" s="4"/>
      <c r="E652" s="26" t="s">
        <v>1047</v>
      </c>
      <c r="F652" s="26" t="s">
        <v>1046</v>
      </c>
      <c r="G652" s="167" t="s">
        <v>1504</v>
      </c>
      <c r="H652" s="244">
        <v>2</v>
      </c>
      <c r="I652" s="267"/>
    </row>
    <row r="653" spans="1:11" ht="51" x14ac:dyDescent="0.2">
      <c r="A653" s="147" t="s">
        <v>2006</v>
      </c>
      <c r="B653" s="3"/>
      <c r="C653" s="4"/>
      <c r="D653" s="4"/>
      <c r="E653" s="4" t="s">
        <v>1502</v>
      </c>
      <c r="F653" s="9" t="s">
        <v>1094</v>
      </c>
      <c r="G653" s="167" t="s">
        <v>1504</v>
      </c>
      <c r="H653" s="244">
        <v>2</v>
      </c>
      <c r="I653" s="245"/>
      <c r="J653" s="214">
        <f>SUM(H653)</f>
        <v>2</v>
      </c>
      <c r="K653" s="214">
        <f>COUNT(H653)*2</f>
        <v>2</v>
      </c>
    </row>
    <row r="654" spans="1:11" x14ac:dyDescent="0.2">
      <c r="A654" s="124"/>
      <c r="B654" s="117"/>
      <c r="C654" s="117"/>
      <c r="D654" s="117"/>
      <c r="E654" s="233"/>
      <c r="F654" s="233"/>
      <c r="G654" s="234"/>
      <c r="I654" s="124"/>
    </row>
    <row r="655" spans="1:11" x14ac:dyDescent="0.2">
      <c r="A655" s="124"/>
      <c r="B655" s="117"/>
      <c r="C655" s="117"/>
      <c r="D655" s="117"/>
      <c r="E655" s="233"/>
      <c r="F655" s="233"/>
      <c r="G655" s="234"/>
      <c r="I655" s="124"/>
    </row>
    <row r="656" spans="1:11" x14ac:dyDescent="0.2">
      <c r="A656" s="124"/>
      <c r="B656" s="117"/>
      <c r="C656" s="117"/>
      <c r="D656" s="117"/>
      <c r="E656" s="233"/>
      <c r="F656" s="233"/>
      <c r="G656" s="234"/>
      <c r="I656" s="124"/>
    </row>
    <row r="657" spans="1:9" x14ac:dyDescent="0.2">
      <c r="A657" s="124"/>
      <c r="B657" s="117"/>
      <c r="C657" s="117"/>
      <c r="D657" s="117"/>
      <c r="E657" s="233"/>
      <c r="F657" s="233"/>
      <c r="G657" s="234"/>
      <c r="I657" s="124"/>
    </row>
    <row r="658" spans="1:9" x14ac:dyDescent="0.2">
      <c r="A658" s="124"/>
      <c r="B658" s="117"/>
      <c r="C658" s="117"/>
      <c r="D658" s="117"/>
      <c r="E658" s="233"/>
      <c r="F658" s="233"/>
      <c r="G658" s="234"/>
      <c r="I658" s="124"/>
    </row>
    <row r="659" spans="1:9" ht="17" x14ac:dyDescent="0.2">
      <c r="A659" s="124"/>
      <c r="C659" s="79"/>
      <c r="D659" s="79" t="s">
        <v>2027</v>
      </c>
      <c r="E659" s="221" t="s">
        <v>2028</v>
      </c>
      <c r="F659" s="221" t="s">
        <v>2029</v>
      </c>
      <c r="G659" s="222"/>
      <c r="H659" s="223"/>
      <c r="I659" s="235"/>
    </row>
    <row r="660" spans="1:9" ht="17" x14ac:dyDescent="0.2">
      <c r="A660" s="124"/>
      <c r="C660" s="79" t="s">
        <v>2019</v>
      </c>
      <c r="D660" s="224">
        <f>J13</f>
        <v>108</v>
      </c>
      <c r="E660" s="224">
        <f>K13</f>
        <v>108</v>
      </c>
      <c r="F660" s="225">
        <f>D660/E660</f>
        <v>1</v>
      </c>
      <c r="G660" s="222"/>
      <c r="H660" s="223"/>
      <c r="I660" s="124"/>
    </row>
    <row r="661" spans="1:9" ht="17" x14ac:dyDescent="0.2">
      <c r="A661" s="124"/>
      <c r="C661" s="79" t="s">
        <v>2020</v>
      </c>
      <c r="D661" s="224">
        <f>J70</f>
        <v>86</v>
      </c>
      <c r="E661" s="224">
        <f>K70</f>
        <v>86</v>
      </c>
      <c r="F661" s="225">
        <f t="shared" ref="F661:F668" si="2">D661/E661</f>
        <v>1</v>
      </c>
      <c r="G661" s="222"/>
      <c r="H661" s="223"/>
      <c r="I661" s="124"/>
    </row>
    <row r="662" spans="1:9" ht="17" x14ac:dyDescent="0.2">
      <c r="A662" s="124"/>
      <c r="C662" s="79" t="s">
        <v>2021</v>
      </c>
      <c r="D662" s="224">
        <f>J119</f>
        <v>150</v>
      </c>
      <c r="E662" s="224">
        <f>K119</f>
        <v>150</v>
      </c>
      <c r="F662" s="225">
        <f t="shared" si="2"/>
        <v>1</v>
      </c>
      <c r="G662" s="222"/>
      <c r="H662" s="223"/>
      <c r="I662" s="124"/>
    </row>
    <row r="663" spans="1:9" ht="17" x14ac:dyDescent="0.2">
      <c r="A663" s="124"/>
      <c r="C663" s="79" t="s">
        <v>2022</v>
      </c>
      <c r="D663" s="224">
        <f>J200</f>
        <v>176</v>
      </c>
      <c r="E663" s="224">
        <f>K200</f>
        <v>176</v>
      </c>
      <c r="F663" s="225">
        <f t="shared" si="2"/>
        <v>1</v>
      </c>
      <c r="G663" s="222"/>
      <c r="H663" s="223"/>
      <c r="I663" s="124"/>
    </row>
    <row r="664" spans="1:9" ht="17" x14ac:dyDescent="0.2">
      <c r="A664" s="124"/>
      <c r="C664" s="79" t="s">
        <v>2023</v>
      </c>
      <c r="D664" s="224">
        <f>J295</f>
        <v>456</v>
      </c>
      <c r="E664" s="224">
        <f>K295</f>
        <v>456</v>
      </c>
      <c r="F664" s="225">
        <f t="shared" si="2"/>
        <v>1</v>
      </c>
      <c r="G664" s="222"/>
      <c r="H664" s="223"/>
      <c r="I664" s="124"/>
    </row>
    <row r="665" spans="1:9" ht="17" x14ac:dyDescent="0.2">
      <c r="A665" s="124"/>
      <c r="C665" s="79" t="s">
        <v>2024</v>
      </c>
      <c r="D665" s="224">
        <f>J542</f>
        <v>62</v>
      </c>
      <c r="E665" s="224">
        <f>K542</f>
        <v>62</v>
      </c>
      <c r="F665" s="225">
        <f t="shared" si="2"/>
        <v>1</v>
      </c>
      <c r="G665" s="222"/>
      <c r="H665" s="223"/>
      <c r="I665" s="124"/>
    </row>
    <row r="666" spans="1:9" ht="17" x14ac:dyDescent="0.2">
      <c r="A666" s="124"/>
      <c r="C666" s="79" t="s">
        <v>2025</v>
      </c>
      <c r="D666" s="224">
        <f>J579</f>
        <v>74</v>
      </c>
      <c r="E666" s="224">
        <f>K579</f>
        <v>74</v>
      </c>
      <c r="F666" s="225">
        <f t="shared" si="2"/>
        <v>1</v>
      </c>
      <c r="G666" s="222"/>
      <c r="H666" s="223"/>
      <c r="I666" s="124"/>
    </row>
    <row r="667" spans="1:9" ht="17" x14ac:dyDescent="0.2">
      <c r="A667" s="124"/>
      <c r="C667" s="79" t="s">
        <v>2026</v>
      </c>
      <c r="D667" s="224">
        <f>J621</f>
        <v>56</v>
      </c>
      <c r="E667" s="224">
        <f>K621</f>
        <v>56</v>
      </c>
      <c r="F667" s="225">
        <f t="shared" si="2"/>
        <v>1</v>
      </c>
      <c r="G667" s="222"/>
      <c r="H667" s="223"/>
      <c r="I667" s="124"/>
    </row>
    <row r="668" spans="1:9" ht="17" x14ac:dyDescent="0.2">
      <c r="A668" s="124"/>
      <c r="C668" s="79" t="s">
        <v>2030</v>
      </c>
      <c r="D668" s="224">
        <f>SUM(D660:D667)</f>
        <v>1168</v>
      </c>
      <c r="E668" s="222">
        <f>SUM(E660:E667)</f>
        <v>1168</v>
      </c>
      <c r="F668" s="225">
        <f t="shared" si="2"/>
        <v>1</v>
      </c>
      <c r="G668" s="222"/>
      <c r="H668" s="223"/>
      <c r="I668" s="124"/>
    </row>
    <row r="669" spans="1:9" x14ac:dyDescent="0.2">
      <c r="A669" s="124"/>
      <c r="C669" s="79"/>
      <c r="D669" s="79"/>
      <c r="E669" s="221"/>
      <c r="F669" s="221"/>
      <c r="G669" s="222"/>
      <c r="H669" s="223"/>
      <c r="I669" s="124"/>
    </row>
    <row r="670" spans="1:9" x14ac:dyDescent="0.2">
      <c r="A670" s="124"/>
      <c r="C670" s="79"/>
      <c r="D670" s="79"/>
      <c r="E670" s="221"/>
      <c r="F670" s="221"/>
      <c r="G670" s="222"/>
      <c r="H670" s="223"/>
      <c r="I670" s="124"/>
    </row>
    <row r="671" spans="1:9" x14ac:dyDescent="0.2">
      <c r="A671" s="124"/>
      <c r="C671" s="79"/>
      <c r="D671" s="79"/>
      <c r="E671" s="221"/>
      <c r="F671" s="221"/>
      <c r="G671" s="222"/>
      <c r="H671" s="223"/>
      <c r="I671" s="124"/>
    </row>
    <row r="672" spans="1:9" ht="17" x14ac:dyDescent="0.2">
      <c r="A672" s="124"/>
      <c r="B672" s="79">
        <v>1</v>
      </c>
      <c r="C672" s="79" t="s">
        <v>2032</v>
      </c>
      <c r="D672" s="226">
        <f>(J15+J500+J526+J539+J623+J626+J632+J640)/(K15+K526+K500+K539+K623+K626+K632+K640)</f>
        <v>1</v>
      </c>
      <c r="E672" s="221"/>
      <c r="F672" s="221"/>
      <c r="G672" s="222"/>
      <c r="H672" s="223"/>
      <c r="I672" s="124"/>
    </row>
    <row r="673" spans="1:9" ht="17" x14ac:dyDescent="0.2">
      <c r="A673" s="124"/>
      <c r="B673" s="79">
        <v>2</v>
      </c>
      <c r="C673" s="79" t="s">
        <v>2033</v>
      </c>
      <c r="D673" s="226">
        <f>(J19+J452+J455+J623+J633+J641)/(K19+K452+K455+K623+K633+K641)</f>
        <v>1</v>
      </c>
      <c r="E673" s="221"/>
      <c r="F673" s="221"/>
      <c r="G673" s="222"/>
      <c r="H673" s="223"/>
      <c r="I673" s="124"/>
    </row>
    <row r="674" spans="1:9" ht="17" x14ac:dyDescent="0.2">
      <c r="A674" s="124"/>
      <c r="B674" s="79">
        <v>3</v>
      </c>
      <c r="C674" s="79" t="s">
        <v>2034</v>
      </c>
      <c r="D674" s="226">
        <f xml:space="preserve"> (J22+J479+J497+J623)/(K22+K479+K497+K623)</f>
        <v>1</v>
      </c>
      <c r="E674" s="221"/>
      <c r="F674" s="227" t="s">
        <v>2064</v>
      </c>
      <c r="G674" s="228">
        <f>'General Details'!E12</f>
        <v>7</v>
      </c>
      <c r="H674" s="223"/>
      <c r="I674" s="124"/>
    </row>
    <row r="675" spans="1:9" ht="44.25" customHeight="1" x14ac:dyDescent="0.2">
      <c r="A675" s="124"/>
      <c r="B675" s="79">
        <v>4</v>
      </c>
      <c r="C675" s="79" t="s">
        <v>2035</v>
      </c>
      <c r="D675" s="226">
        <f>(J24+J486)/(K486+K24)</f>
        <v>1</v>
      </c>
      <c r="E675" s="221"/>
      <c r="F675" s="229" t="s">
        <v>2036</v>
      </c>
      <c r="G675" s="228">
        <f>'General Details'!E13</f>
        <v>8</v>
      </c>
      <c r="H675" s="223"/>
      <c r="I675" s="124"/>
    </row>
    <row r="676" spans="1:9" ht="50.25" customHeight="1" x14ac:dyDescent="0.2">
      <c r="A676" s="124"/>
      <c r="B676" s="79">
        <v>5</v>
      </c>
      <c r="C676" s="230" t="s">
        <v>2040</v>
      </c>
      <c r="D676" s="226">
        <f>(J27+J39+J384+J623+J645)/(K384+K27+K39+K623+K645)</f>
        <v>1</v>
      </c>
      <c r="E676" s="221"/>
      <c r="F676" s="229" t="s">
        <v>2037</v>
      </c>
      <c r="G676" s="228">
        <f>'General Details'!E14</f>
        <v>9</v>
      </c>
      <c r="H676" s="223"/>
      <c r="I676" s="124"/>
    </row>
    <row r="677" spans="1:9" ht="17" x14ac:dyDescent="0.2">
      <c r="A677" s="124"/>
      <c r="B677" s="79">
        <v>6</v>
      </c>
      <c r="C677" s="231" t="s">
        <v>2066</v>
      </c>
      <c r="D677" s="226">
        <f>IF(G674=0,0,(J409+J61+J41+J627+J634+J646+J653)/(K409+K61+K41+K627+K634+K646+K653))</f>
        <v>1</v>
      </c>
      <c r="E677" s="221"/>
      <c r="F677" s="229" t="s">
        <v>2038</v>
      </c>
      <c r="G677" s="228">
        <f>'General Details'!E15</f>
        <v>10</v>
      </c>
      <c r="H677" s="223"/>
      <c r="I677" s="124"/>
    </row>
    <row r="678" spans="1:9" ht="17" x14ac:dyDescent="0.2">
      <c r="A678" s="124"/>
      <c r="B678" s="79">
        <v>7</v>
      </c>
      <c r="C678" s="230" t="s">
        <v>2036</v>
      </c>
      <c r="D678" s="226">
        <f>IF(G675=0,0,(J49+J51+J360+J365)/(K365+K360+K51+K49))</f>
        <v>1</v>
      </c>
      <c r="E678" s="221"/>
      <c r="F678" s="229" t="s">
        <v>2067</v>
      </c>
      <c r="G678" s="228">
        <f>'General Details'!E16</f>
        <v>11</v>
      </c>
      <c r="H678" s="223"/>
      <c r="I678" s="124"/>
    </row>
    <row r="679" spans="1:9" ht="66.75" customHeight="1" x14ac:dyDescent="0.2">
      <c r="A679" s="124"/>
      <c r="B679" s="79">
        <v>8</v>
      </c>
      <c r="C679" s="231" t="s">
        <v>2037</v>
      </c>
      <c r="D679" s="226">
        <f>IF(G676=0,0,(J53+J374)/(K374+K53))</f>
        <v>1</v>
      </c>
      <c r="E679" s="221"/>
      <c r="F679" s="229" t="s">
        <v>2039</v>
      </c>
      <c r="G679" s="228">
        <f>'General Details'!E17</f>
        <v>12</v>
      </c>
      <c r="H679" s="223"/>
      <c r="I679" s="124"/>
    </row>
    <row r="680" spans="1:9" ht="17" x14ac:dyDescent="0.2">
      <c r="A680" s="124"/>
      <c r="B680" s="79">
        <v>9</v>
      </c>
      <c r="C680" s="231" t="s">
        <v>2038</v>
      </c>
      <c r="D680" s="226">
        <f>IF(G677=0,0,(J56+J440+J444)/(K56+K440+K444))</f>
        <v>1</v>
      </c>
      <c r="E680" s="221"/>
      <c r="F680" s="221"/>
      <c r="G680" s="222"/>
      <c r="H680" s="223"/>
      <c r="I680" s="124"/>
    </row>
    <row r="681" spans="1:9" ht="17" x14ac:dyDescent="0.2">
      <c r="A681" s="124"/>
      <c r="B681" s="79">
        <v>10</v>
      </c>
      <c r="C681" s="231" t="s">
        <v>2068</v>
      </c>
      <c r="D681" s="226">
        <f>IF(G678=0,0,(J58+J352)/(K58+K352))</f>
        <v>1</v>
      </c>
      <c r="E681" s="221"/>
      <c r="F681" s="221"/>
      <c r="G681" s="222"/>
      <c r="H681" s="223"/>
      <c r="I681" s="124"/>
    </row>
    <row r="682" spans="1:9" ht="17" x14ac:dyDescent="0.2">
      <c r="A682" s="124"/>
      <c r="B682" s="79">
        <v>11</v>
      </c>
      <c r="C682" s="231" t="s">
        <v>2039</v>
      </c>
      <c r="D682" s="226">
        <f>IF(G679=0,0,(J59+J378)/(K59+K378))</f>
        <v>1</v>
      </c>
      <c r="E682" s="221"/>
      <c r="F682" s="221"/>
      <c r="G682" s="222"/>
      <c r="H682" s="223"/>
      <c r="I682" s="124"/>
    </row>
    <row r="683" spans="1:9" ht="17" x14ac:dyDescent="0.2">
      <c r="A683" s="124"/>
      <c r="B683" s="79">
        <v>12</v>
      </c>
      <c r="C683" s="79" t="s">
        <v>2041</v>
      </c>
      <c r="D683" s="226">
        <f>(J65+J155+J319+J214+J635+J636)/(K65+K155+K319+K214+K635+K636)</f>
        <v>1</v>
      </c>
      <c r="E683" s="221"/>
      <c r="F683" s="221"/>
      <c r="G683" s="222"/>
      <c r="H683" s="223"/>
      <c r="I683" s="124"/>
    </row>
    <row r="684" spans="1:9" x14ac:dyDescent="0.2">
      <c r="A684" s="124"/>
      <c r="C684" s="232"/>
      <c r="D684" s="79"/>
      <c r="E684" s="221"/>
      <c r="F684" s="221"/>
      <c r="G684" s="222"/>
      <c r="H684" s="223"/>
      <c r="I684" s="124"/>
    </row>
    <row r="685" spans="1:9" x14ac:dyDescent="0.2">
      <c r="A685" s="124"/>
      <c r="C685" s="79"/>
      <c r="D685" s="79"/>
      <c r="E685" s="221"/>
      <c r="F685" s="221"/>
      <c r="G685" s="222"/>
      <c r="H685" s="223"/>
      <c r="I685" s="124"/>
    </row>
    <row r="686" spans="1:9" x14ac:dyDescent="0.2">
      <c r="A686" s="124"/>
      <c r="C686" s="79"/>
      <c r="D686" s="79"/>
      <c r="E686" s="221"/>
      <c r="F686" s="221"/>
      <c r="G686" s="222"/>
      <c r="H686" s="223"/>
      <c r="I686" s="124"/>
    </row>
    <row r="687" spans="1:9" x14ac:dyDescent="0.2">
      <c r="A687" s="124"/>
      <c r="C687" s="79"/>
      <c r="D687" s="79"/>
      <c r="E687" s="221"/>
      <c r="F687" s="221"/>
      <c r="G687" s="222"/>
      <c r="H687" s="223"/>
      <c r="I687" s="124"/>
    </row>
    <row r="688" spans="1:9" x14ac:dyDescent="0.2">
      <c r="A688" s="124"/>
      <c r="C688" s="79"/>
      <c r="D688" s="79"/>
      <c r="E688" s="221"/>
      <c r="F688" s="221"/>
      <c r="G688" s="222"/>
      <c r="H688" s="223"/>
      <c r="I688" s="124"/>
    </row>
    <row r="689" spans="1:9" x14ac:dyDescent="0.2">
      <c r="A689" s="124"/>
      <c r="C689" s="79"/>
      <c r="D689" s="79"/>
      <c r="E689" s="221"/>
      <c r="F689" s="221"/>
      <c r="G689" s="222"/>
      <c r="H689" s="223"/>
      <c r="I689" s="124"/>
    </row>
    <row r="690" spans="1:9" x14ac:dyDescent="0.2">
      <c r="C690" s="79"/>
      <c r="D690" s="79"/>
      <c r="E690" s="221"/>
      <c r="F690" s="221"/>
      <c r="G690" s="222"/>
      <c r="H690" s="223"/>
    </row>
    <row r="691" spans="1:9" x14ac:dyDescent="0.2">
      <c r="C691" s="79"/>
      <c r="D691" s="79"/>
      <c r="E691" s="221"/>
      <c r="F691" s="221"/>
      <c r="G691" s="222"/>
      <c r="H691" s="223"/>
    </row>
  </sheetData>
  <sheetProtection algorithmName="SHA-512" hashValue="stzio1eRClmEbRXtxp2OwB/NVENjQHMoAQ8H2NgUdSUJ0OFFwF1HiiBXUtJllADbsz29XAdOJRSvrADabUNWgQ==" saltValue="A3h1qP0/GQp7s7H9vkECXA==" spinCount="100000" sheet="1" objects="1" scenarios="1"/>
  <protectedRanges>
    <protectedRange sqref="I1:I653" name="Range2"/>
    <protectedRange sqref="H1:H653" name="Range1"/>
  </protectedRanges>
  <autoFilter ref="A12:I653" xr:uid="{19EED91C-4CF5-4DAD-BF77-3E36226CCBFE}"/>
  <dataConsolidate/>
  <mergeCells count="63">
    <mergeCell ref="D295:I295"/>
    <mergeCell ref="C120:I120"/>
    <mergeCell ref="B6:I6"/>
    <mergeCell ref="B7:I7"/>
    <mergeCell ref="C113:I113"/>
    <mergeCell ref="C65:I65"/>
    <mergeCell ref="C14:I14"/>
    <mergeCell ref="C71:I71"/>
    <mergeCell ref="C87:I87"/>
    <mergeCell ref="C97:I97"/>
    <mergeCell ref="C106:I106"/>
    <mergeCell ref="D70:I70"/>
    <mergeCell ref="D119:I119"/>
    <mergeCell ref="C639:I639"/>
    <mergeCell ref="C631:I631"/>
    <mergeCell ref="C650:I650"/>
    <mergeCell ref="C580:I580"/>
    <mergeCell ref="C588:I588"/>
    <mergeCell ref="C592:I592"/>
    <mergeCell ref="C608:I608"/>
    <mergeCell ref="C617:I617"/>
    <mergeCell ref="C622:I622"/>
    <mergeCell ref="D621:I621"/>
    <mergeCell ref="C552:I552"/>
    <mergeCell ref="C352:I352"/>
    <mergeCell ref="C359:I359"/>
    <mergeCell ref="C384:I384"/>
    <mergeCell ref="C409:I409"/>
    <mergeCell ref="D542:I542"/>
    <mergeCell ref="C539:I539"/>
    <mergeCell ref="C543:I543"/>
    <mergeCell ref="C296:I296"/>
    <mergeCell ref="G8:H8"/>
    <mergeCell ref="G9:H9"/>
    <mergeCell ref="G10:H10"/>
    <mergeCell ref="D13:I13"/>
    <mergeCell ref="C262:I262"/>
    <mergeCell ref="C138:I138"/>
    <mergeCell ref="C246:I246"/>
    <mergeCell ref="C290:I290"/>
    <mergeCell ref="C146:I146"/>
    <mergeCell ref="C155:I155"/>
    <mergeCell ref="C193:I193"/>
    <mergeCell ref="C201:I201"/>
    <mergeCell ref="C229:I229"/>
    <mergeCell ref="C214:I214"/>
    <mergeCell ref="D200:I200"/>
    <mergeCell ref="D579:I579"/>
    <mergeCell ref="C311:I311"/>
    <mergeCell ref="C324:I324"/>
    <mergeCell ref="C333:I333"/>
    <mergeCell ref="C343:I343"/>
    <mergeCell ref="C319:I319"/>
    <mergeCell ref="C556:I556"/>
    <mergeCell ref="C451:I451"/>
    <mergeCell ref="C486:I486"/>
    <mergeCell ref="C497:I497"/>
    <mergeCell ref="C500:I500"/>
    <mergeCell ref="C526:I526"/>
    <mergeCell ref="C378:I378"/>
    <mergeCell ref="C563:I563"/>
    <mergeCell ref="C439:I439"/>
    <mergeCell ref="C547:I547"/>
  </mergeCells>
  <conditionalFormatting sqref="A12:I72 A75:I261 A262:C262 A263:I377 A378:C378 A379:I649 A650:C650 A651:I653">
    <cfRule type="expression" priority="14">
      <formula>$A13=#REF!</formula>
    </cfRule>
  </conditionalFormatting>
  <conditionalFormatting sqref="A13:I73 A74:D74 G74:I74 A75:I261 A262:C262 A263:I377 A378:C378 A379:I649 A650:C650 A651:I653">
    <cfRule type="expression" priority="4">
      <formula>$A13=$K$10</formula>
    </cfRule>
  </conditionalFormatting>
  <conditionalFormatting sqref="A73:I73 A74:D74 G74:I74">
    <cfRule type="expression" priority="17">
      <formula>$A75=#REF!</formula>
    </cfRule>
  </conditionalFormatting>
  <conditionalFormatting sqref="A496:I496 A630:I630 A638:I638 A649:I649 A653:I653">
    <cfRule type="expression" priority="12">
      <formula>#REF!=#REF!</formula>
    </cfRule>
  </conditionalFormatting>
  <conditionalFormatting sqref="E568">
    <cfRule type="duplicateValues" dxfId="8" priority="9"/>
  </conditionalFormatting>
  <conditionalFormatting sqref="E576 E573">
    <cfRule type="duplicateValues" dxfId="7" priority="10"/>
  </conditionalFormatting>
  <conditionalFormatting sqref="E578">
    <cfRule type="duplicateValues" dxfId="6" priority="7"/>
  </conditionalFormatting>
  <conditionalFormatting sqref="E74:F74">
    <cfRule type="expression" priority="1">
      <formula>$A74=$K$11</formula>
    </cfRule>
    <cfRule type="expression" priority="2">
      <formula>#REF!=#REF!</formula>
    </cfRule>
  </conditionalFormatting>
  <conditionalFormatting sqref="F568">
    <cfRule type="duplicateValues" dxfId="5" priority="8"/>
  </conditionalFormatting>
  <conditionalFormatting sqref="G568">
    <cfRule type="duplicateValues" dxfId="4" priority="6"/>
  </conditionalFormatting>
  <dataValidations count="1">
    <dataValidation type="list" allowBlank="1" showInputMessage="1" showErrorMessage="1" sqref="H651:H653 H88:H96 H66:H69 H72:H86 H15:H64 H98:H105 H107:H112 H114:H118 H121:H137 H139:H145 H147:H154 H156:H192 H194:H199 H202:H213 H215:H228 H230:H245 H247:H261 H263:H289 H291:H294 H297:H310 H312:H318 H320:H323 H325:H332 H334:H342 H344:H351 H353:H358 H360:H377 H379:H383 H385:H408 H410:H438 H440:H450 H452:H485 H487:H496 H498:H499 H501:H525 H527:H538 H540:H541 H544:H546 H548:H551 H553:H555 H557:H562 H564:H578 H581:H587 H589:H591 H593:H607 H609:H616 H618:H620 H623:H630 H632:H638 H640:H64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baseColWidth="10" defaultColWidth="8.83203125" defaultRowHeight="16" x14ac:dyDescent="0.2"/>
  <cols>
    <col min="1" max="1" width="23.5" style="79" customWidth="1"/>
    <col min="2" max="2" width="130.83203125" style="22" customWidth="1"/>
    <col min="3" max="4" width="15.33203125" customWidth="1"/>
  </cols>
  <sheetData>
    <row r="1" spans="1:4" ht="30" customHeight="1" x14ac:dyDescent="0.2">
      <c r="A1" s="333" t="s">
        <v>1055</v>
      </c>
      <c r="B1" s="333"/>
      <c r="C1" s="333"/>
      <c r="D1" s="333"/>
    </row>
    <row r="2" spans="1:4" ht="33" customHeight="1" x14ac:dyDescent="0.2">
      <c r="A2" s="333" t="s">
        <v>1056</v>
      </c>
      <c r="B2" s="333"/>
      <c r="C2" s="333"/>
      <c r="D2" s="333"/>
    </row>
    <row r="3" spans="1:4" ht="31.5" customHeight="1" x14ac:dyDescent="0.2">
      <c r="A3" s="137" t="s">
        <v>1274</v>
      </c>
      <c r="B3" s="138" t="s">
        <v>1</v>
      </c>
      <c r="C3" s="138" t="s">
        <v>1275</v>
      </c>
      <c r="D3" s="138" t="s">
        <v>90</v>
      </c>
    </row>
    <row r="4" spans="1:4" ht="25.5" customHeight="1" x14ac:dyDescent="0.2">
      <c r="A4" s="334" t="s">
        <v>6</v>
      </c>
      <c r="B4" s="335"/>
      <c r="C4" s="335"/>
      <c r="D4" s="336"/>
    </row>
    <row r="5" spans="1:4" ht="23.25" customHeight="1" x14ac:dyDescent="0.2">
      <c r="A5" s="140" t="s">
        <v>7</v>
      </c>
      <c r="B5" s="139" t="s">
        <v>8</v>
      </c>
      <c r="C5" s="145" t="s">
        <v>1276</v>
      </c>
      <c r="D5" s="146" t="s">
        <v>1276</v>
      </c>
    </row>
    <row r="6" spans="1:4" ht="21.75" customHeight="1" x14ac:dyDescent="0.2">
      <c r="A6" s="140" t="s">
        <v>11</v>
      </c>
      <c r="B6" s="141" t="s">
        <v>1198</v>
      </c>
      <c r="C6" s="145" t="s">
        <v>1276</v>
      </c>
      <c r="D6" s="146" t="s">
        <v>1276</v>
      </c>
    </row>
    <row r="7" spans="1:4" ht="23.25" customHeight="1" x14ac:dyDescent="0.2">
      <c r="A7" s="330" t="s">
        <v>19</v>
      </c>
      <c r="B7" s="331"/>
      <c r="C7" s="331"/>
      <c r="D7" s="332"/>
    </row>
    <row r="8" spans="1:4" ht="21.75" customHeight="1" x14ac:dyDescent="0.2">
      <c r="A8" s="140" t="s">
        <v>1059</v>
      </c>
      <c r="B8" s="139" t="s">
        <v>20</v>
      </c>
      <c r="C8" s="145" t="s">
        <v>1276</v>
      </c>
      <c r="D8" s="146" t="s">
        <v>1276</v>
      </c>
    </row>
    <row r="9" spans="1:4" ht="21.75" customHeight="1" x14ac:dyDescent="0.2">
      <c r="A9" s="140" t="s">
        <v>40</v>
      </c>
      <c r="B9" s="139" t="s">
        <v>41</v>
      </c>
      <c r="C9" s="145" t="s">
        <v>1276</v>
      </c>
      <c r="D9" s="146" t="s">
        <v>1276</v>
      </c>
    </row>
    <row r="10" spans="1:4" ht="33" customHeight="1" x14ac:dyDescent="0.2">
      <c r="A10" s="140" t="s">
        <v>59</v>
      </c>
      <c r="B10" s="139" t="s">
        <v>60</v>
      </c>
      <c r="C10" s="145" t="s">
        <v>1276</v>
      </c>
      <c r="D10" s="146" t="s">
        <v>1276</v>
      </c>
    </row>
    <row r="11" spans="1:4" ht="23.25" customHeight="1" x14ac:dyDescent="0.2">
      <c r="A11" s="140" t="s">
        <v>75</v>
      </c>
      <c r="B11" s="139" t="s">
        <v>76</v>
      </c>
      <c r="C11" s="145" t="s">
        <v>1276</v>
      </c>
      <c r="D11" s="146" t="s">
        <v>1276</v>
      </c>
    </row>
    <row r="12" spans="1:4" ht="37.5" customHeight="1" x14ac:dyDescent="0.2">
      <c r="A12" s="140" t="s">
        <v>91</v>
      </c>
      <c r="B12" s="139" t="s">
        <v>92</v>
      </c>
      <c r="C12" s="145" t="s">
        <v>1276</v>
      </c>
      <c r="D12" s="146" t="s">
        <v>1276</v>
      </c>
    </row>
    <row r="13" spans="1:4" ht="27.75" customHeight="1" x14ac:dyDescent="0.2">
      <c r="A13" s="330" t="s">
        <v>101</v>
      </c>
      <c r="B13" s="331"/>
      <c r="C13" s="331"/>
      <c r="D13" s="332"/>
    </row>
    <row r="14" spans="1:4" ht="37.5" customHeight="1" x14ac:dyDescent="0.2">
      <c r="A14" s="140" t="s">
        <v>102</v>
      </c>
      <c r="B14" s="139" t="s">
        <v>103</v>
      </c>
      <c r="C14" s="145" t="s">
        <v>1276</v>
      </c>
      <c r="D14" s="146" t="s">
        <v>1276</v>
      </c>
    </row>
    <row r="15" spans="1:4" ht="17.25" customHeight="1" x14ac:dyDescent="0.2">
      <c r="A15" s="140" t="s">
        <v>132</v>
      </c>
      <c r="B15" s="139" t="s">
        <v>133</v>
      </c>
      <c r="C15" s="145" t="s">
        <v>1276</v>
      </c>
      <c r="D15" s="146" t="s">
        <v>1276</v>
      </c>
    </row>
    <row r="16" spans="1:4" ht="33.75" customHeight="1" x14ac:dyDescent="0.2">
      <c r="A16" s="140" t="s">
        <v>150</v>
      </c>
      <c r="B16" s="139" t="s">
        <v>151</v>
      </c>
      <c r="C16" s="145" t="s">
        <v>1276</v>
      </c>
      <c r="D16" s="146" t="s">
        <v>1276</v>
      </c>
    </row>
    <row r="17" spans="1:4" ht="24" customHeight="1" x14ac:dyDescent="0.2">
      <c r="A17" s="140" t="s">
        <v>169</v>
      </c>
      <c r="B17" s="139" t="s">
        <v>170</v>
      </c>
      <c r="C17" s="145" t="s">
        <v>1276</v>
      </c>
      <c r="D17" s="146" t="s">
        <v>1276</v>
      </c>
    </row>
    <row r="18" spans="1:4" ht="15.75" customHeight="1" x14ac:dyDescent="0.2">
      <c r="A18" s="140" t="s">
        <v>241</v>
      </c>
      <c r="B18" s="139" t="s">
        <v>242</v>
      </c>
      <c r="C18" s="145" t="s">
        <v>1276</v>
      </c>
      <c r="D18" s="146" t="s">
        <v>1276</v>
      </c>
    </row>
    <row r="19" spans="1:4" ht="30.75" customHeight="1" x14ac:dyDescent="0.2">
      <c r="A19" s="330" t="s">
        <v>253</v>
      </c>
      <c r="B19" s="331"/>
      <c r="C19" s="331"/>
      <c r="D19" s="332"/>
    </row>
    <row r="20" spans="1:4" ht="24.75" customHeight="1" x14ac:dyDescent="0.2">
      <c r="A20" s="140" t="s">
        <v>254</v>
      </c>
      <c r="B20" s="139" t="s">
        <v>255</v>
      </c>
      <c r="C20" s="145" t="s">
        <v>1276</v>
      </c>
      <c r="D20" s="146" t="s">
        <v>1276</v>
      </c>
    </row>
    <row r="21" spans="1:4" ht="24" customHeight="1" x14ac:dyDescent="0.2">
      <c r="A21" s="140" t="s">
        <v>282</v>
      </c>
      <c r="B21" s="139" t="s">
        <v>283</v>
      </c>
      <c r="C21" s="145" t="s">
        <v>1276</v>
      </c>
      <c r="D21" s="146" t="s">
        <v>1276</v>
      </c>
    </row>
    <row r="22" spans="1:4" ht="30" customHeight="1" x14ac:dyDescent="0.2">
      <c r="A22" s="140" t="s">
        <v>307</v>
      </c>
      <c r="B22" s="139" t="s">
        <v>308</v>
      </c>
      <c r="C22" s="145" t="s">
        <v>1276</v>
      </c>
      <c r="D22" s="146" t="s">
        <v>1276</v>
      </c>
    </row>
    <row r="23" spans="1:4" ht="20.25" customHeight="1" x14ac:dyDescent="0.2">
      <c r="A23" s="140" t="s">
        <v>340</v>
      </c>
      <c r="B23" s="142" t="s">
        <v>341</v>
      </c>
      <c r="C23" s="145" t="s">
        <v>1276</v>
      </c>
      <c r="D23" s="146" t="s">
        <v>1276</v>
      </c>
    </row>
    <row r="24" spans="1:4" ht="22.5" customHeight="1" x14ac:dyDescent="0.2">
      <c r="A24" s="140" t="s">
        <v>382</v>
      </c>
      <c r="B24" s="139" t="s">
        <v>383</v>
      </c>
      <c r="C24" s="145" t="s">
        <v>1276</v>
      </c>
      <c r="D24" s="146" t="s">
        <v>1276</v>
      </c>
    </row>
    <row r="25" spans="1:4" ht="25.5" customHeight="1" x14ac:dyDescent="0.2">
      <c r="A25" s="330" t="s">
        <v>394</v>
      </c>
      <c r="B25" s="331"/>
      <c r="C25" s="331"/>
      <c r="D25" s="332"/>
    </row>
    <row r="26" spans="1:4" ht="21.75" customHeight="1" x14ac:dyDescent="0.2">
      <c r="A26" s="140" t="s">
        <v>395</v>
      </c>
      <c r="B26" s="139" t="s">
        <v>396</v>
      </c>
      <c r="C26" s="145" t="s">
        <v>1276</v>
      </c>
      <c r="D26" s="146" t="s">
        <v>1276</v>
      </c>
    </row>
    <row r="27" spans="1:4" ht="23.25" customHeight="1" x14ac:dyDescent="0.2">
      <c r="A27" s="140" t="s">
        <v>419</v>
      </c>
      <c r="B27" s="142" t="s">
        <v>420</v>
      </c>
      <c r="C27" s="145" t="s">
        <v>1276</v>
      </c>
      <c r="D27" s="146" t="s">
        <v>1276</v>
      </c>
    </row>
    <row r="28" spans="1:4" ht="26.25" customHeight="1" x14ac:dyDescent="0.2">
      <c r="A28" s="140" t="s">
        <v>435</v>
      </c>
      <c r="B28" s="139" t="s">
        <v>436</v>
      </c>
      <c r="C28" s="145" t="s">
        <v>1276</v>
      </c>
      <c r="D28" s="146" t="s">
        <v>1276</v>
      </c>
    </row>
    <row r="29" spans="1:4" ht="22.5" customHeight="1" x14ac:dyDescent="0.2">
      <c r="A29" s="140" t="s">
        <v>453</v>
      </c>
      <c r="B29" s="139" t="s">
        <v>454</v>
      </c>
      <c r="C29" s="145" t="s">
        <v>1276</v>
      </c>
      <c r="D29" s="146" t="s">
        <v>1276</v>
      </c>
    </row>
    <row r="30" spans="1:4" ht="25.5" customHeight="1" x14ac:dyDescent="0.2">
      <c r="A30" s="140" t="s">
        <v>469</v>
      </c>
      <c r="B30" s="139" t="s">
        <v>470</v>
      </c>
      <c r="C30" s="145" t="s">
        <v>1276</v>
      </c>
      <c r="D30" s="146" t="s">
        <v>1276</v>
      </c>
    </row>
    <row r="31" spans="1:4" ht="21" customHeight="1" x14ac:dyDescent="0.2">
      <c r="A31" s="140" t="s">
        <v>490</v>
      </c>
      <c r="B31" s="139" t="s">
        <v>491</v>
      </c>
      <c r="C31" s="145" t="s">
        <v>1276</v>
      </c>
      <c r="D31" s="146" t="s">
        <v>1276</v>
      </c>
    </row>
    <row r="32" spans="1:4" ht="22.5" customHeight="1" x14ac:dyDescent="0.2">
      <c r="A32" s="140" t="s">
        <v>501</v>
      </c>
      <c r="B32" s="139" t="s">
        <v>502</v>
      </c>
      <c r="C32" s="145" t="s">
        <v>1276</v>
      </c>
      <c r="D32" s="146" t="s">
        <v>1276</v>
      </c>
    </row>
    <row r="33" spans="1:4" ht="33.75" customHeight="1" x14ac:dyDescent="0.2">
      <c r="A33" s="140" t="s">
        <v>515</v>
      </c>
      <c r="B33" s="139" t="s">
        <v>516</v>
      </c>
      <c r="C33" s="145" t="s">
        <v>1276</v>
      </c>
      <c r="D33" s="146" t="s">
        <v>1276</v>
      </c>
    </row>
    <row r="34" spans="1:4" ht="24.75" customHeight="1" x14ac:dyDescent="0.2">
      <c r="A34" s="140" t="s">
        <v>566</v>
      </c>
      <c r="B34" s="139" t="s">
        <v>567</v>
      </c>
      <c r="C34" s="145" t="s">
        <v>1276</v>
      </c>
      <c r="D34" s="146" t="s">
        <v>1276</v>
      </c>
    </row>
    <row r="35" spans="1:4" ht="33" customHeight="1" x14ac:dyDescent="0.2">
      <c r="A35" s="140" t="s">
        <v>624</v>
      </c>
      <c r="B35" s="139" t="s">
        <v>625</v>
      </c>
      <c r="C35" s="145" t="s">
        <v>1276</v>
      </c>
      <c r="D35" s="146" t="s">
        <v>1276</v>
      </c>
    </row>
    <row r="36" spans="1:4" ht="23.25" customHeight="1" x14ac:dyDescent="0.2">
      <c r="A36" s="140" t="s">
        <v>672</v>
      </c>
      <c r="B36" s="139" t="s">
        <v>673</v>
      </c>
      <c r="C36" s="145" t="s">
        <v>1276</v>
      </c>
      <c r="D36" s="146" t="s">
        <v>1276</v>
      </c>
    </row>
    <row r="37" spans="1:4" ht="27.75" customHeight="1" x14ac:dyDescent="0.2">
      <c r="A37" s="140" t="s">
        <v>698</v>
      </c>
      <c r="B37" s="139" t="s">
        <v>699</v>
      </c>
      <c r="C37" s="145" t="s">
        <v>1276</v>
      </c>
      <c r="D37" s="146" t="s">
        <v>1276</v>
      </c>
    </row>
    <row r="38" spans="1:4" ht="26.25" customHeight="1" x14ac:dyDescent="0.2">
      <c r="A38" s="140" t="s">
        <v>748</v>
      </c>
      <c r="B38" s="139" t="s">
        <v>749</v>
      </c>
      <c r="C38" s="145" t="s">
        <v>1276</v>
      </c>
      <c r="D38" s="146" t="s">
        <v>1276</v>
      </c>
    </row>
    <row r="39" spans="1:4" ht="18.75" customHeight="1" x14ac:dyDescent="0.2">
      <c r="A39" s="140" t="s">
        <v>778</v>
      </c>
      <c r="B39" s="142" t="s">
        <v>779</v>
      </c>
      <c r="C39" s="145" t="s">
        <v>1276</v>
      </c>
      <c r="D39" s="146" t="s">
        <v>1276</v>
      </c>
    </row>
    <row r="40" spans="1:4" ht="20.25" customHeight="1" x14ac:dyDescent="0.2">
      <c r="A40" s="140" t="s">
        <v>785</v>
      </c>
      <c r="B40" s="142" t="s">
        <v>786</v>
      </c>
      <c r="C40" s="145" t="s">
        <v>1276</v>
      </c>
      <c r="D40" s="146" t="s">
        <v>1276</v>
      </c>
    </row>
    <row r="41" spans="1:4" ht="22.5" customHeight="1" x14ac:dyDescent="0.2">
      <c r="A41" s="140" t="s">
        <v>845</v>
      </c>
      <c r="B41" s="139" t="s">
        <v>846</v>
      </c>
      <c r="C41" s="144"/>
      <c r="D41" s="146" t="s">
        <v>1276</v>
      </c>
    </row>
    <row r="42" spans="1:4" ht="17" x14ac:dyDescent="0.2">
      <c r="A42" s="140" t="s">
        <v>876</v>
      </c>
      <c r="B42" s="142" t="s">
        <v>877</v>
      </c>
      <c r="C42" s="144"/>
      <c r="D42" s="146" t="s">
        <v>1276</v>
      </c>
    </row>
    <row r="43" spans="1:4" ht="16" customHeight="1" x14ac:dyDescent="0.2">
      <c r="A43" s="330" t="s">
        <v>881</v>
      </c>
      <c r="B43" s="331"/>
      <c r="C43" s="331"/>
      <c r="D43" s="332"/>
    </row>
    <row r="44" spans="1:4" ht="23.25" customHeight="1" x14ac:dyDescent="0.2">
      <c r="A44" s="140" t="s">
        <v>882</v>
      </c>
      <c r="B44" s="142" t="s">
        <v>883</v>
      </c>
      <c r="C44" s="145" t="s">
        <v>1276</v>
      </c>
      <c r="D44" s="146" t="s">
        <v>1276</v>
      </c>
    </row>
    <row r="45" spans="1:4" ht="21" customHeight="1" x14ac:dyDescent="0.2">
      <c r="A45" s="140" t="s">
        <v>891</v>
      </c>
      <c r="B45" s="142" t="s">
        <v>892</v>
      </c>
      <c r="C45" s="145" t="s">
        <v>1276</v>
      </c>
      <c r="D45" s="146" t="s">
        <v>1276</v>
      </c>
    </row>
    <row r="46" spans="1:4" ht="17.25" customHeight="1" x14ac:dyDescent="0.2">
      <c r="A46" s="140" t="s">
        <v>901</v>
      </c>
      <c r="B46" s="142" t="s">
        <v>902</v>
      </c>
      <c r="C46" s="145" t="s">
        <v>1276</v>
      </c>
      <c r="D46" s="146" t="s">
        <v>1276</v>
      </c>
    </row>
    <row r="47" spans="1:4" ht="21.75" customHeight="1" x14ac:dyDescent="0.2">
      <c r="A47" s="140" t="s">
        <v>909</v>
      </c>
      <c r="B47" s="142" t="s">
        <v>910</v>
      </c>
      <c r="C47" s="145" t="s">
        <v>1276</v>
      </c>
      <c r="D47" s="146" t="s">
        <v>1276</v>
      </c>
    </row>
    <row r="48" spans="1:4" ht="32.25" customHeight="1" x14ac:dyDescent="0.2">
      <c r="A48" s="140" t="s">
        <v>921</v>
      </c>
      <c r="B48" s="142" t="s">
        <v>922</v>
      </c>
      <c r="C48" s="145" t="s">
        <v>1276</v>
      </c>
      <c r="D48" s="146" t="s">
        <v>1276</v>
      </c>
    </row>
    <row r="49" spans="1:4" ht="16" customHeight="1" x14ac:dyDescent="0.2">
      <c r="A49" s="330" t="s">
        <v>954</v>
      </c>
      <c r="B49" s="331"/>
      <c r="C49" s="331"/>
      <c r="D49" s="332"/>
    </row>
    <row r="50" spans="1:4" ht="18.75" customHeight="1" x14ac:dyDescent="0.2">
      <c r="A50" s="140" t="s">
        <v>955</v>
      </c>
      <c r="B50" s="139" t="s">
        <v>956</v>
      </c>
      <c r="C50" s="145" t="s">
        <v>1276</v>
      </c>
      <c r="D50" s="146" t="s">
        <v>1276</v>
      </c>
    </row>
    <row r="51" spans="1:4" ht="22.5" customHeight="1" x14ac:dyDescent="0.2">
      <c r="A51" s="140" t="s">
        <v>967</v>
      </c>
      <c r="B51" s="139" t="s">
        <v>968</v>
      </c>
      <c r="C51" s="145" t="s">
        <v>1276</v>
      </c>
      <c r="D51" s="146" t="s">
        <v>1276</v>
      </c>
    </row>
    <row r="52" spans="1:4" ht="34.5" customHeight="1" x14ac:dyDescent="0.2">
      <c r="A52" s="140" t="s">
        <v>975</v>
      </c>
      <c r="B52" s="139" t="s">
        <v>976</v>
      </c>
      <c r="C52" s="145" t="s">
        <v>1276</v>
      </c>
      <c r="D52" s="146" t="s">
        <v>1276</v>
      </c>
    </row>
    <row r="53" spans="1:4" ht="21" customHeight="1" x14ac:dyDescent="0.2">
      <c r="A53" s="140" t="s">
        <v>999</v>
      </c>
      <c r="B53" s="139" t="s">
        <v>1000</v>
      </c>
      <c r="C53" s="145" t="s">
        <v>1276</v>
      </c>
      <c r="D53" s="146" t="s">
        <v>1276</v>
      </c>
    </row>
    <row r="54" spans="1:4" ht="18" customHeight="1" x14ac:dyDescent="0.2">
      <c r="A54" s="140" t="s">
        <v>1019</v>
      </c>
      <c r="B54" s="139" t="s">
        <v>1020</v>
      </c>
      <c r="C54" s="145" t="s">
        <v>1276</v>
      </c>
      <c r="D54" s="146" t="s">
        <v>1276</v>
      </c>
    </row>
    <row r="55" spans="1:4" ht="16" customHeight="1" x14ac:dyDescent="0.2">
      <c r="A55" s="330" t="s">
        <v>1027</v>
      </c>
      <c r="B55" s="331"/>
      <c r="C55" s="331"/>
      <c r="D55" s="332"/>
    </row>
    <row r="56" spans="1:4" ht="17" x14ac:dyDescent="0.2">
      <c r="A56" s="140" t="s">
        <v>1028</v>
      </c>
      <c r="B56" s="139" t="s">
        <v>1029</v>
      </c>
      <c r="C56" s="145" t="s">
        <v>1276</v>
      </c>
      <c r="D56" s="146" t="s">
        <v>1276</v>
      </c>
    </row>
    <row r="57" spans="1:4" ht="15.75" customHeight="1" x14ac:dyDescent="0.2">
      <c r="A57" s="140" t="s">
        <v>1033</v>
      </c>
      <c r="B57" s="143" t="s">
        <v>1034</v>
      </c>
      <c r="C57" s="145" t="s">
        <v>1276</v>
      </c>
      <c r="D57" s="146" t="s">
        <v>1276</v>
      </c>
    </row>
    <row r="58" spans="1:4" ht="17" x14ac:dyDescent="0.2">
      <c r="A58" s="140" t="s">
        <v>1038</v>
      </c>
      <c r="B58" s="139" t="s">
        <v>1039</v>
      </c>
      <c r="C58" s="145" t="s">
        <v>1276</v>
      </c>
      <c r="D58" s="146" t="s">
        <v>1276</v>
      </c>
    </row>
    <row r="59" spans="1:4" ht="17" x14ac:dyDescent="0.2">
      <c r="A59" s="140" t="s">
        <v>1043</v>
      </c>
      <c r="B59" s="139" t="s">
        <v>1044</v>
      </c>
      <c r="C59" s="145" t="s">
        <v>1276</v>
      </c>
      <c r="D59" s="146" t="s">
        <v>1276</v>
      </c>
    </row>
    <row r="60" spans="1:4" ht="19.5" customHeight="1" x14ac:dyDescent="0.2">
      <c r="A60" s="140" t="s">
        <v>1050</v>
      </c>
      <c r="B60" s="139" t="s">
        <v>1051</v>
      </c>
      <c r="C60" s="145" t="s">
        <v>1276</v>
      </c>
      <c r="D60" s="146" t="s">
        <v>1276</v>
      </c>
    </row>
  </sheetData>
  <mergeCells count="10">
    <mergeCell ref="A1:D1"/>
    <mergeCell ref="A2:D2"/>
    <mergeCell ref="A4:D4"/>
    <mergeCell ref="A7:D7"/>
    <mergeCell ref="A13:D13"/>
    <mergeCell ref="A19:D19"/>
    <mergeCell ref="A55:D55"/>
    <mergeCell ref="A49:D49"/>
    <mergeCell ref="A43:D43"/>
    <mergeCell ref="A25:D2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baseColWidth="10" defaultColWidth="8.83203125" defaultRowHeight="16" x14ac:dyDescent="0.2"/>
  <cols>
    <col min="1" max="1" width="12.6640625" style="79" customWidth="1"/>
    <col min="2" max="2" width="30" style="22" hidden="1" customWidth="1"/>
    <col min="3" max="3" width="38.83203125" style="22" customWidth="1"/>
    <col min="4" max="4" width="49.83203125" style="6" customWidth="1"/>
    <col min="5" max="5" width="53.5" style="6" customWidth="1"/>
    <col min="6" max="6" width="21.5" style="6" customWidth="1"/>
    <col min="7" max="7" width="20.1640625" customWidth="1"/>
    <col min="8" max="8" width="35.6640625" customWidth="1"/>
  </cols>
  <sheetData>
    <row r="1" spans="1:16" ht="30.75" customHeight="1" x14ac:dyDescent="0.2">
      <c r="A1" s="337" t="s">
        <v>1055</v>
      </c>
      <c r="B1" s="338"/>
      <c r="C1" s="338"/>
      <c r="D1" s="338"/>
      <c r="E1" s="338"/>
      <c r="F1" s="338"/>
      <c r="G1" s="338"/>
      <c r="H1" s="339"/>
    </row>
    <row r="2" spans="1:16" ht="33" customHeight="1" x14ac:dyDescent="0.2">
      <c r="A2" s="337" t="s">
        <v>1056</v>
      </c>
      <c r="B2" s="338"/>
      <c r="C2" s="338"/>
      <c r="D2" s="338"/>
      <c r="E2" s="338"/>
      <c r="F2" s="338"/>
      <c r="G2" s="338"/>
      <c r="H2" s="339"/>
    </row>
    <row r="3" spans="1:16" ht="17" x14ac:dyDescent="0.2">
      <c r="A3" s="1" t="s">
        <v>0</v>
      </c>
      <c r="B3" s="2" t="s">
        <v>1</v>
      </c>
      <c r="C3" s="2" t="s">
        <v>2</v>
      </c>
      <c r="D3" s="2" t="s">
        <v>3</v>
      </c>
      <c r="E3" s="80" t="s">
        <v>4</v>
      </c>
      <c r="F3" s="2" t="s">
        <v>1057</v>
      </c>
      <c r="G3" s="2" t="s">
        <v>1058</v>
      </c>
      <c r="H3" s="2" t="s">
        <v>5</v>
      </c>
    </row>
    <row r="4" spans="1:16" ht="15" customHeight="1" x14ac:dyDescent="0.2">
      <c r="A4" s="295" t="s">
        <v>6</v>
      </c>
      <c r="B4" s="296"/>
      <c r="C4" s="296"/>
      <c r="D4" s="296"/>
      <c r="E4" s="296"/>
      <c r="F4" s="296"/>
      <c r="G4" s="296"/>
      <c r="H4" s="297"/>
    </row>
    <row r="5" spans="1:16" ht="41.25" customHeight="1" x14ac:dyDescent="0.2">
      <c r="A5" s="3" t="s">
        <v>7</v>
      </c>
      <c r="B5" s="301" t="s">
        <v>8</v>
      </c>
      <c r="C5" s="302"/>
      <c r="D5" s="302"/>
      <c r="E5" s="302"/>
      <c r="F5" s="302"/>
      <c r="G5" s="302"/>
      <c r="H5" s="303"/>
      <c r="L5" t="s">
        <v>1360</v>
      </c>
      <c r="N5" t="s">
        <v>1359</v>
      </c>
      <c r="O5" t="s">
        <v>1359</v>
      </c>
    </row>
    <row r="6" spans="1:16" ht="59.25" customHeight="1" x14ac:dyDescent="0.2">
      <c r="A6" s="3" t="s">
        <v>1201</v>
      </c>
      <c r="B6" s="113"/>
      <c r="C6" s="14" t="s">
        <v>1190</v>
      </c>
      <c r="D6" s="5" t="s">
        <v>13</v>
      </c>
      <c r="E6" s="5" t="s">
        <v>1103</v>
      </c>
      <c r="F6" s="29"/>
      <c r="G6" s="113"/>
      <c r="H6" s="113"/>
      <c r="N6" s="147" t="s">
        <v>1354</v>
      </c>
      <c r="O6" s="147" t="s">
        <v>1355</v>
      </c>
    </row>
    <row r="7" spans="1:16" ht="53.25" customHeight="1" x14ac:dyDescent="0.2">
      <c r="A7" s="3"/>
      <c r="B7" s="113"/>
      <c r="C7" s="29"/>
      <c r="D7" s="14" t="s">
        <v>1104</v>
      </c>
      <c r="E7" s="14" t="s">
        <v>1105</v>
      </c>
      <c r="F7" s="29"/>
      <c r="G7" s="113"/>
      <c r="H7" s="113"/>
      <c r="L7">
        <v>15</v>
      </c>
      <c r="M7" t="s">
        <v>1346</v>
      </c>
      <c r="N7">
        <v>50</v>
      </c>
      <c r="O7">
        <v>32</v>
      </c>
    </row>
    <row r="8" spans="1:16" ht="55.5" customHeight="1" x14ac:dyDescent="0.2">
      <c r="A8" s="3"/>
      <c r="B8" s="113"/>
      <c r="C8" s="29"/>
      <c r="D8" s="5" t="s">
        <v>1106</v>
      </c>
      <c r="E8" s="5" t="s">
        <v>1107</v>
      </c>
      <c r="G8" s="113"/>
      <c r="H8" s="105" t="s">
        <v>1108</v>
      </c>
      <c r="L8">
        <v>13</v>
      </c>
      <c r="M8" t="s">
        <v>1347</v>
      </c>
      <c r="N8">
        <f>15+7+8</f>
        <v>30</v>
      </c>
      <c r="O8">
        <v>30</v>
      </c>
    </row>
    <row r="9" spans="1:16" ht="41.25" customHeight="1" x14ac:dyDescent="0.2">
      <c r="A9" s="3"/>
      <c r="B9" s="113"/>
      <c r="C9" s="29"/>
      <c r="D9" s="5" t="s">
        <v>1109</v>
      </c>
      <c r="E9" s="5" t="s">
        <v>1110</v>
      </c>
      <c r="F9" s="29"/>
      <c r="G9" s="113"/>
      <c r="H9" s="113"/>
      <c r="L9">
        <v>12</v>
      </c>
      <c r="M9" t="s">
        <v>1349</v>
      </c>
      <c r="N9">
        <f>28+38</f>
        <v>66</v>
      </c>
      <c r="O9">
        <v>56</v>
      </c>
    </row>
    <row r="10" spans="1:16" ht="66.75" customHeight="1" x14ac:dyDescent="0.2">
      <c r="A10" s="3" t="s">
        <v>1202</v>
      </c>
      <c r="B10" s="113"/>
      <c r="C10" s="14" t="s">
        <v>1191</v>
      </c>
      <c r="D10" s="5" t="s">
        <v>1111</v>
      </c>
      <c r="E10" s="5" t="s">
        <v>1112</v>
      </c>
      <c r="F10" s="29"/>
      <c r="G10" s="113"/>
      <c r="H10" s="113"/>
      <c r="L10">
        <v>14</v>
      </c>
      <c r="M10" t="s">
        <v>1348</v>
      </c>
      <c r="N10">
        <f>12+11+14+19+7</f>
        <v>63</v>
      </c>
      <c r="O10">
        <v>63</v>
      </c>
    </row>
    <row r="11" spans="1:16" ht="41.25" customHeight="1" x14ac:dyDescent="0.2">
      <c r="A11" s="3"/>
      <c r="B11" s="113"/>
      <c r="C11" s="29"/>
      <c r="D11" s="5" t="s">
        <v>1113</v>
      </c>
      <c r="E11" s="5" t="s">
        <v>1114</v>
      </c>
      <c r="F11" s="29"/>
      <c r="G11" s="113"/>
      <c r="H11" s="113"/>
      <c r="L11">
        <v>49</v>
      </c>
      <c r="M11" t="s">
        <v>1350</v>
      </c>
      <c r="N11">
        <v>206</v>
      </c>
      <c r="O11">
        <v>149</v>
      </c>
      <c r="P11">
        <f>149-13</f>
        <v>136</v>
      </c>
    </row>
    <row r="12" spans="1:16" ht="41.25" customHeight="1" x14ac:dyDescent="0.2">
      <c r="A12" s="3"/>
      <c r="B12" s="113"/>
      <c r="C12" s="29"/>
      <c r="D12" s="5" t="s">
        <v>1115</v>
      </c>
      <c r="E12" s="5" t="s">
        <v>1116</v>
      </c>
      <c r="G12" s="113"/>
      <c r="H12" s="105" t="s">
        <v>1108</v>
      </c>
      <c r="L12">
        <v>9</v>
      </c>
      <c r="M12" t="s">
        <v>1351</v>
      </c>
      <c r="N12">
        <v>28</v>
      </c>
      <c r="O12">
        <v>28</v>
      </c>
    </row>
    <row r="13" spans="1:16" ht="66" customHeight="1" x14ac:dyDescent="0.2">
      <c r="A13" s="3" t="s">
        <v>1204</v>
      </c>
      <c r="B13" s="113"/>
      <c r="C13" s="14" t="s">
        <v>1193</v>
      </c>
      <c r="D13" s="5" t="s">
        <v>1117</v>
      </c>
      <c r="E13" s="5" t="s">
        <v>1118</v>
      </c>
      <c r="F13" s="29"/>
      <c r="G13" s="113"/>
      <c r="H13" s="113"/>
      <c r="L13">
        <v>8</v>
      </c>
      <c r="M13" t="s">
        <v>1352</v>
      </c>
      <c r="N13">
        <v>35</v>
      </c>
      <c r="O13">
        <v>35</v>
      </c>
    </row>
    <row r="14" spans="1:16" ht="63.75" customHeight="1" x14ac:dyDescent="0.2">
      <c r="A14" s="3"/>
      <c r="B14" s="113"/>
      <c r="C14" s="29"/>
      <c r="D14" s="5" t="s">
        <v>1119</v>
      </c>
      <c r="E14" s="5" t="s">
        <v>1120</v>
      </c>
      <c r="F14" s="29"/>
      <c r="G14" s="113"/>
      <c r="H14" s="113"/>
      <c r="L14">
        <v>14</v>
      </c>
      <c r="M14" t="s">
        <v>1353</v>
      </c>
      <c r="N14">
        <v>35</v>
      </c>
      <c r="O14">
        <v>35</v>
      </c>
    </row>
    <row r="15" spans="1:16" ht="69.75" customHeight="1" x14ac:dyDescent="0.2">
      <c r="A15" s="3" t="s">
        <v>1205</v>
      </c>
      <c r="B15" s="113"/>
      <c r="C15" s="14" t="s">
        <v>1192</v>
      </c>
      <c r="D15" s="5" t="s">
        <v>1121</v>
      </c>
      <c r="E15" s="5" t="s">
        <v>1122</v>
      </c>
      <c r="F15" s="29"/>
      <c r="G15" s="113"/>
      <c r="H15" s="113"/>
      <c r="L15">
        <f>SUM(L7:L14)</f>
        <v>134</v>
      </c>
      <c r="N15">
        <f>SUM(N7:N14)</f>
        <v>513</v>
      </c>
      <c r="O15">
        <f>SUM(O7:O14)</f>
        <v>428</v>
      </c>
      <c r="P15" t="s">
        <v>1357</v>
      </c>
    </row>
    <row r="16" spans="1:16" ht="41.25" customHeight="1" x14ac:dyDescent="0.2">
      <c r="A16" s="3"/>
      <c r="B16" s="113"/>
      <c r="C16" s="29"/>
      <c r="D16" s="4" t="s">
        <v>12</v>
      </c>
      <c r="E16" s="4" t="s">
        <v>1123</v>
      </c>
      <c r="F16" s="29"/>
      <c r="G16" s="113"/>
      <c r="H16" s="113"/>
      <c r="O16">
        <f>428-13</f>
        <v>415</v>
      </c>
      <c r="P16" t="s">
        <v>1356</v>
      </c>
    </row>
    <row r="17" spans="1:8" ht="41.25" customHeight="1" x14ac:dyDescent="0.2">
      <c r="A17" s="3"/>
      <c r="B17" s="113"/>
      <c r="C17" s="29"/>
      <c r="D17" s="14" t="s">
        <v>1124</v>
      </c>
      <c r="E17" s="14" t="s">
        <v>1125</v>
      </c>
      <c r="F17" s="29"/>
      <c r="G17" s="113"/>
      <c r="H17" s="113"/>
    </row>
    <row r="18" spans="1:8" ht="81" customHeight="1" x14ac:dyDescent="0.2">
      <c r="A18" s="3" t="s">
        <v>1206</v>
      </c>
      <c r="B18" s="113"/>
      <c r="C18" s="52" t="s">
        <v>14</v>
      </c>
      <c r="D18" s="5" t="s">
        <v>1126</v>
      </c>
      <c r="E18" s="14" t="s">
        <v>15</v>
      </c>
      <c r="F18" s="29"/>
      <c r="G18" s="113"/>
      <c r="H18" s="113"/>
    </row>
    <row r="19" spans="1:8" ht="41.25" customHeight="1" x14ac:dyDescent="0.2">
      <c r="A19" s="3"/>
      <c r="B19" s="113"/>
      <c r="C19" s="29"/>
      <c r="D19" s="4" t="s">
        <v>1127</v>
      </c>
      <c r="E19" s="5" t="s">
        <v>1128</v>
      </c>
      <c r="F19" s="29"/>
      <c r="G19" s="113"/>
      <c r="H19" s="113"/>
    </row>
    <row r="20" spans="1:8" ht="75.75" customHeight="1" x14ac:dyDescent="0.2">
      <c r="A20" s="3"/>
      <c r="C20" s="29"/>
      <c r="D20" s="5" t="s">
        <v>1129</v>
      </c>
      <c r="E20" s="14" t="s">
        <v>1130</v>
      </c>
      <c r="F20" s="29"/>
      <c r="G20" s="113"/>
      <c r="H20" s="113"/>
    </row>
    <row r="21" spans="1:8" ht="41.25" customHeight="1" x14ac:dyDescent="0.2">
      <c r="A21" s="3"/>
      <c r="B21" s="113"/>
      <c r="C21" s="29"/>
      <c r="D21" s="4" t="s">
        <v>1131</v>
      </c>
      <c r="E21" s="5" t="s">
        <v>1132</v>
      </c>
      <c r="F21" s="29"/>
      <c r="G21" s="113"/>
      <c r="H21" s="113"/>
    </row>
    <row r="22" spans="1:8" ht="41.25" customHeight="1" x14ac:dyDescent="0.2">
      <c r="A22" s="3"/>
      <c r="B22" s="113"/>
      <c r="C22" s="29"/>
      <c r="D22" s="5" t="s">
        <v>1133</v>
      </c>
      <c r="E22" s="14" t="s">
        <v>1130</v>
      </c>
      <c r="F22" s="29"/>
      <c r="G22" s="113"/>
      <c r="H22" s="113"/>
    </row>
    <row r="23" spans="1:8" ht="41.25" customHeight="1" x14ac:dyDescent="0.2">
      <c r="A23" s="3"/>
      <c r="B23" s="113"/>
      <c r="C23" s="29"/>
      <c r="D23" s="4" t="s">
        <v>1134</v>
      </c>
      <c r="E23" s="5" t="s">
        <v>1135</v>
      </c>
      <c r="F23" s="29"/>
      <c r="G23" s="113"/>
      <c r="H23" s="113"/>
    </row>
    <row r="24" spans="1:8" ht="41.25" customHeight="1" x14ac:dyDescent="0.2">
      <c r="A24" s="3"/>
      <c r="B24" s="113"/>
      <c r="C24" s="29"/>
      <c r="D24" s="5" t="s">
        <v>1136</v>
      </c>
      <c r="E24" s="14" t="s">
        <v>1137</v>
      </c>
      <c r="F24" s="29"/>
      <c r="G24" s="113"/>
      <c r="H24" s="113"/>
    </row>
    <row r="25" spans="1:8" ht="41.25" customHeight="1" x14ac:dyDescent="0.2">
      <c r="A25" s="3"/>
      <c r="B25" s="113"/>
      <c r="C25" s="29"/>
      <c r="D25" s="4" t="s">
        <v>1138</v>
      </c>
      <c r="E25" s="10" t="s">
        <v>1139</v>
      </c>
      <c r="F25" s="29"/>
      <c r="G25" s="113"/>
      <c r="H25" s="113"/>
    </row>
    <row r="26" spans="1:8" ht="41.25" customHeight="1" x14ac:dyDescent="0.2">
      <c r="A26" s="3"/>
      <c r="B26" s="113"/>
      <c r="C26" s="29"/>
      <c r="D26" s="4" t="s">
        <v>1140</v>
      </c>
      <c r="E26" s="5" t="s">
        <v>1141</v>
      </c>
      <c r="G26" s="113"/>
      <c r="H26" s="105" t="s">
        <v>1066</v>
      </c>
    </row>
    <row r="27" spans="1:8" ht="41.25" customHeight="1" x14ac:dyDescent="0.2">
      <c r="A27" s="3"/>
      <c r="B27" s="113"/>
      <c r="C27" s="29"/>
      <c r="D27" s="5" t="s">
        <v>1133</v>
      </c>
      <c r="E27" s="14" t="s">
        <v>1130</v>
      </c>
      <c r="F27" s="29"/>
      <c r="G27" s="113"/>
      <c r="H27" s="113"/>
    </row>
    <row r="28" spans="1:8" ht="41.25" customHeight="1" x14ac:dyDescent="0.2">
      <c r="A28" s="3"/>
      <c r="B28" s="113"/>
      <c r="C28" s="29"/>
      <c r="D28" s="4" t="s">
        <v>1134</v>
      </c>
      <c r="E28" s="5" t="s">
        <v>1135</v>
      </c>
      <c r="F28" s="29"/>
      <c r="G28" s="113"/>
      <c r="H28" s="113"/>
    </row>
    <row r="29" spans="1:8" ht="41.25" customHeight="1" x14ac:dyDescent="0.2">
      <c r="A29" s="3"/>
      <c r="B29" s="113"/>
      <c r="C29" s="29"/>
      <c r="D29" s="5" t="s">
        <v>1142</v>
      </c>
      <c r="E29" s="14" t="s">
        <v>1143</v>
      </c>
      <c r="F29" s="29"/>
      <c r="G29" s="113"/>
      <c r="H29" s="113"/>
    </row>
    <row r="30" spans="1:8" ht="41.25" customHeight="1" x14ac:dyDescent="0.2">
      <c r="A30" s="3"/>
      <c r="B30" s="113"/>
      <c r="C30" s="29"/>
      <c r="D30" s="4" t="s">
        <v>1144</v>
      </c>
      <c r="E30" s="5" t="s">
        <v>1145</v>
      </c>
      <c r="F30" s="29"/>
      <c r="G30" s="113"/>
      <c r="H30" s="113"/>
    </row>
    <row r="31" spans="1:8" ht="41.25" customHeight="1" x14ac:dyDescent="0.2">
      <c r="A31" s="3"/>
      <c r="B31" s="113"/>
      <c r="C31" s="29"/>
      <c r="D31" s="5" t="s">
        <v>16</v>
      </c>
      <c r="E31" s="5" t="s">
        <v>1146</v>
      </c>
      <c r="F31" s="29"/>
      <c r="G31" s="113"/>
      <c r="H31" s="113"/>
    </row>
    <row r="32" spans="1:8" ht="69.75" customHeight="1" x14ac:dyDescent="0.2">
      <c r="A32" s="3" t="s">
        <v>1207</v>
      </c>
      <c r="B32" s="113"/>
      <c r="C32" s="14" t="s">
        <v>1194</v>
      </c>
      <c r="D32" s="4" t="s">
        <v>1147</v>
      </c>
      <c r="E32" s="4" t="s">
        <v>1148</v>
      </c>
      <c r="F32" s="29"/>
      <c r="G32" s="113"/>
      <c r="H32" s="113"/>
    </row>
    <row r="33" spans="1:8" ht="41.25" customHeight="1" x14ac:dyDescent="0.2">
      <c r="A33" s="3"/>
      <c r="B33" s="113"/>
      <c r="C33" s="14"/>
      <c r="D33" s="4" t="s">
        <v>1149</v>
      </c>
      <c r="E33" s="4" t="s">
        <v>1150</v>
      </c>
      <c r="F33" s="29"/>
      <c r="G33" s="113"/>
      <c r="H33" s="113"/>
    </row>
    <row r="34" spans="1:8" ht="87" customHeight="1" x14ac:dyDescent="0.2">
      <c r="A34" s="3" t="s">
        <v>1208</v>
      </c>
      <c r="C34" s="52" t="s">
        <v>17</v>
      </c>
      <c r="D34" s="4" t="s">
        <v>1151</v>
      </c>
      <c r="E34" s="5" t="s">
        <v>1152</v>
      </c>
      <c r="F34" s="29"/>
      <c r="G34" s="113"/>
      <c r="H34" s="113"/>
    </row>
    <row r="35" spans="1:8" ht="41.25" customHeight="1" x14ac:dyDescent="0.2">
      <c r="A35" s="3"/>
      <c r="B35" s="113"/>
      <c r="C35" s="29"/>
      <c r="D35" s="4" t="s">
        <v>1153</v>
      </c>
      <c r="E35" s="5" t="s">
        <v>1152</v>
      </c>
      <c r="F35" s="29"/>
      <c r="G35" s="113"/>
      <c r="H35" s="113"/>
    </row>
    <row r="36" spans="1:8" ht="41.25" customHeight="1" x14ac:dyDescent="0.2">
      <c r="A36" s="3"/>
      <c r="B36" s="113"/>
      <c r="C36" s="29"/>
      <c r="D36" s="5" t="s">
        <v>1154</v>
      </c>
      <c r="E36" s="5" t="s">
        <v>1155</v>
      </c>
      <c r="F36" s="29"/>
      <c r="G36" s="113"/>
      <c r="H36" s="113"/>
    </row>
    <row r="37" spans="1:8" ht="41.25" customHeight="1" x14ac:dyDescent="0.2">
      <c r="A37" s="3"/>
      <c r="B37" s="113"/>
      <c r="C37" s="29"/>
      <c r="D37" s="5" t="s">
        <v>1156</v>
      </c>
      <c r="E37" s="5" t="s">
        <v>1157</v>
      </c>
      <c r="F37" s="29"/>
      <c r="G37" s="113"/>
      <c r="H37" s="113"/>
    </row>
    <row r="38" spans="1:8" ht="41.25" customHeight="1" x14ac:dyDescent="0.2">
      <c r="A38" s="3"/>
      <c r="B38" s="113"/>
      <c r="C38" s="29"/>
      <c r="D38" s="5" t="s">
        <v>1158</v>
      </c>
      <c r="E38" s="5" t="s">
        <v>1159</v>
      </c>
      <c r="F38" s="29"/>
      <c r="G38" s="113"/>
      <c r="H38" s="113"/>
    </row>
    <row r="39" spans="1:8" ht="41.25" customHeight="1" x14ac:dyDescent="0.2">
      <c r="A39" s="3"/>
      <c r="B39" s="113"/>
      <c r="C39" s="29"/>
      <c r="D39" s="5" t="s">
        <v>1160</v>
      </c>
      <c r="E39" s="5" t="s">
        <v>1161</v>
      </c>
      <c r="F39" s="29"/>
      <c r="G39" s="113"/>
      <c r="H39" s="113"/>
    </row>
    <row r="40" spans="1:8" ht="41.25" customHeight="1" x14ac:dyDescent="0.2">
      <c r="A40" s="3"/>
      <c r="B40" s="113"/>
      <c r="C40" s="29"/>
      <c r="D40" s="5" t="s">
        <v>1162</v>
      </c>
      <c r="E40" s="19" t="s">
        <v>1163</v>
      </c>
      <c r="F40" s="29"/>
      <c r="G40" s="113"/>
      <c r="H40" s="113"/>
    </row>
    <row r="41" spans="1:8" ht="41.25" customHeight="1" x14ac:dyDescent="0.2">
      <c r="A41" s="3" t="s">
        <v>1209</v>
      </c>
      <c r="B41" s="4"/>
      <c r="C41" s="52" t="s">
        <v>1195</v>
      </c>
      <c r="D41" s="4" t="s">
        <v>1164</v>
      </c>
      <c r="E41" s="4" t="s">
        <v>1165</v>
      </c>
      <c r="F41" s="29"/>
      <c r="G41" s="113"/>
      <c r="H41" s="113"/>
    </row>
    <row r="42" spans="1:8" ht="41.25" customHeight="1" x14ac:dyDescent="0.2">
      <c r="A42" s="3"/>
      <c r="C42" s="29"/>
      <c r="D42" s="5" t="s">
        <v>1166</v>
      </c>
      <c r="E42" s="4" t="s">
        <v>1167</v>
      </c>
      <c r="F42" s="29"/>
      <c r="G42" s="113"/>
      <c r="H42" s="113"/>
    </row>
    <row r="43" spans="1:8" ht="41.25" customHeight="1" x14ac:dyDescent="0.2">
      <c r="A43" s="3"/>
      <c r="B43" s="4"/>
      <c r="C43" s="29"/>
      <c r="D43" s="5" t="s">
        <v>1168</v>
      </c>
      <c r="E43" s="19" t="s">
        <v>1169</v>
      </c>
      <c r="F43" s="29"/>
      <c r="G43" s="113"/>
      <c r="H43" s="113"/>
    </row>
    <row r="44" spans="1:8" ht="41.25" customHeight="1" x14ac:dyDescent="0.2">
      <c r="A44" s="3" t="s">
        <v>1210</v>
      </c>
      <c r="B44" s="4"/>
      <c r="C44" s="4" t="s">
        <v>10</v>
      </c>
      <c r="D44" s="5" t="s">
        <v>1170</v>
      </c>
      <c r="E44" s="14" t="s">
        <v>1171</v>
      </c>
      <c r="F44" s="29"/>
      <c r="G44" s="113"/>
      <c r="H44" s="113"/>
    </row>
    <row r="45" spans="1:8" ht="41.25" customHeight="1" x14ac:dyDescent="0.2">
      <c r="A45" s="3"/>
      <c r="B45" s="4"/>
      <c r="C45" s="29"/>
      <c r="D45" s="5" t="s">
        <v>1172</v>
      </c>
      <c r="E45" s="14" t="s">
        <v>1173</v>
      </c>
      <c r="F45" s="29"/>
      <c r="G45" s="113"/>
      <c r="H45" s="113"/>
    </row>
    <row r="46" spans="1:8" ht="41.25" customHeight="1" x14ac:dyDescent="0.2">
      <c r="A46" s="3" t="s">
        <v>1211</v>
      </c>
      <c r="B46" s="113"/>
      <c r="C46" s="14" t="s">
        <v>1197</v>
      </c>
      <c r="D46" s="29" t="s">
        <v>1174</v>
      </c>
      <c r="E46" s="14" t="s">
        <v>1175</v>
      </c>
      <c r="F46" s="29"/>
      <c r="G46" s="113"/>
      <c r="H46" s="113"/>
    </row>
    <row r="47" spans="1:8" ht="41.25" customHeight="1" x14ac:dyDescent="0.2">
      <c r="A47" s="3"/>
      <c r="B47" s="113"/>
      <c r="C47" s="29"/>
      <c r="D47" s="29" t="s">
        <v>1176</v>
      </c>
      <c r="E47" s="14" t="s">
        <v>1177</v>
      </c>
      <c r="F47" s="29"/>
      <c r="G47" s="113"/>
      <c r="H47" s="113"/>
    </row>
    <row r="48" spans="1:8" ht="48.75" customHeight="1" x14ac:dyDescent="0.2">
      <c r="A48" s="3" t="s">
        <v>1212</v>
      </c>
      <c r="C48" s="52" t="s">
        <v>9</v>
      </c>
      <c r="D48" s="114" t="s">
        <v>1178</v>
      </c>
      <c r="E48" s="5" t="s">
        <v>1179</v>
      </c>
      <c r="F48" s="29"/>
      <c r="G48" s="113"/>
      <c r="H48" s="113"/>
    </row>
    <row r="49" spans="1:8" ht="52.5" customHeight="1" x14ac:dyDescent="0.2">
      <c r="A49" s="3" t="s">
        <v>1213</v>
      </c>
      <c r="B49" s="113"/>
      <c r="C49" s="14" t="s">
        <v>1196</v>
      </c>
      <c r="D49" s="29" t="s">
        <v>1180</v>
      </c>
      <c r="E49" s="14" t="s">
        <v>1181</v>
      </c>
      <c r="F49" s="29"/>
      <c r="G49" s="113"/>
      <c r="H49" s="113"/>
    </row>
    <row r="50" spans="1:8" ht="41.25" customHeight="1" x14ac:dyDescent="0.2">
      <c r="A50" s="3"/>
      <c r="B50" s="113"/>
      <c r="C50" s="29"/>
      <c r="D50" s="5" t="s">
        <v>1182</v>
      </c>
      <c r="E50" s="14" t="s">
        <v>1183</v>
      </c>
      <c r="F50" s="29"/>
      <c r="G50" s="113"/>
      <c r="H50" s="113"/>
    </row>
    <row r="51" spans="1:8" ht="52.5" customHeight="1" x14ac:dyDescent="0.2">
      <c r="A51" s="3" t="s">
        <v>1214</v>
      </c>
      <c r="C51" s="52" t="s">
        <v>18</v>
      </c>
      <c r="D51" s="14" t="s">
        <v>1188</v>
      </c>
      <c r="E51" s="14" t="s">
        <v>1189</v>
      </c>
      <c r="F51" s="29"/>
      <c r="G51" s="113"/>
      <c r="H51" s="113"/>
    </row>
    <row r="52" spans="1:8" ht="41.25" customHeight="1" x14ac:dyDescent="0.2">
      <c r="A52" s="3" t="s">
        <v>11</v>
      </c>
      <c r="B52" s="327" t="s">
        <v>1198</v>
      </c>
      <c r="C52" s="328"/>
      <c r="D52" s="328"/>
      <c r="E52" s="328"/>
      <c r="F52" s="328"/>
      <c r="G52" s="328"/>
      <c r="H52" s="329"/>
    </row>
    <row r="53" spans="1:8" ht="41.25" customHeight="1" x14ac:dyDescent="0.2">
      <c r="A53" s="3" t="s">
        <v>1215</v>
      </c>
      <c r="B53" s="113"/>
      <c r="C53" s="14" t="s">
        <v>1199</v>
      </c>
      <c r="D53" s="14" t="s">
        <v>1184</v>
      </c>
      <c r="E53" s="14" t="s">
        <v>1185</v>
      </c>
      <c r="F53" s="113"/>
      <c r="G53" s="113"/>
      <c r="H53" s="113"/>
    </row>
    <row r="54" spans="1:8" ht="41.25" customHeight="1" x14ac:dyDescent="0.2">
      <c r="A54" s="3"/>
      <c r="B54" s="113"/>
      <c r="C54" s="29"/>
      <c r="D54" s="14" t="s">
        <v>1186</v>
      </c>
      <c r="E54" s="14" t="s">
        <v>1187</v>
      </c>
      <c r="F54" s="113"/>
      <c r="G54" s="113"/>
      <c r="H54" s="113"/>
    </row>
    <row r="55" spans="1:8" ht="41.25" customHeight="1" x14ac:dyDescent="0.2">
      <c r="A55" s="3" t="s">
        <v>1216</v>
      </c>
      <c r="C55" s="52" t="s">
        <v>1200</v>
      </c>
      <c r="D55" s="5" t="s">
        <v>1217</v>
      </c>
      <c r="E55" s="14" t="s">
        <v>1187</v>
      </c>
      <c r="F55" s="113"/>
      <c r="G55" s="113"/>
      <c r="H55" s="113"/>
    </row>
    <row r="56" spans="1:8" ht="16" customHeight="1" x14ac:dyDescent="0.2">
      <c r="A56" s="295" t="s">
        <v>19</v>
      </c>
      <c r="B56" s="296"/>
      <c r="C56" s="296"/>
      <c r="D56" s="296"/>
      <c r="E56" s="296"/>
      <c r="F56" s="296"/>
      <c r="G56" s="296"/>
      <c r="H56" s="297"/>
    </row>
    <row r="57" spans="1:8" ht="32.25" customHeight="1" x14ac:dyDescent="0.2">
      <c r="A57" s="3" t="s">
        <v>1059</v>
      </c>
      <c r="B57" s="301" t="s">
        <v>20</v>
      </c>
      <c r="C57" s="302"/>
      <c r="D57" s="302"/>
      <c r="E57" s="302"/>
      <c r="F57" s="302"/>
      <c r="G57" s="302"/>
      <c r="H57" s="303"/>
    </row>
    <row r="58" spans="1:8" ht="80" x14ac:dyDescent="0.2">
      <c r="A58" s="3" t="s">
        <v>1222</v>
      </c>
      <c r="B58" s="4"/>
      <c r="C58" s="17" t="s">
        <v>21</v>
      </c>
      <c r="D58" s="18" t="s">
        <v>22</v>
      </c>
      <c r="E58" s="30" t="s">
        <v>23</v>
      </c>
      <c r="F58" s="19"/>
      <c r="G58" s="29"/>
      <c r="H58" s="29"/>
    </row>
    <row r="59" spans="1:8" x14ac:dyDescent="0.2">
      <c r="A59" s="3"/>
      <c r="B59" s="4"/>
      <c r="C59" s="4"/>
      <c r="D59" s="19" t="s">
        <v>24</v>
      </c>
      <c r="E59" s="76" t="s">
        <v>25</v>
      </c>
      <c r="F59" s="20"/>
      <c r="G59" s="29"/>
      <c r="H59" s="29"/>
    </row>
    <row r="60" spans="1:8" x14ac:dyDescent="0.2">
      <c r="A60" s="3"/>
      <c r="B60" s="4"/>
      <c r="C60" s="4"/>
      <c r="D60" s="19" t="s">
        <v>26</v>
      </c>
      <c r="E60" s="30" t="s">
        <v>27</v>
      </c>
      <c r="F60" s="19"/>
      <c r="G60" s="24"/>
      <c r="H60" s="19"/>
    </row>
    <row r="61" spans="1:8" ht="42.75" customHeight="1" x14ac:dyDescent="0.2">
      <c r="A61" s="3"/>
      <c r="B61" s="17"/>
      <c r="C61" s="4"/>
      <c r="D61" s="14" t="s">
        <v>28</v>
      </c>
      <c r="E61" s="84" t="s">
        <v>29</v>
      </c>
      <c r="F61" s="14"/>
      <c r="G61" s="29"/>
      <c r="H61" s="29"/>
    </row>
    <row r="62" spans="1:8" ht="110.25" customHeight="1" x14ac:dyDescent="0.2">
      <c r="A62" s="3" t="s">
        <v>1223</v>
      </c>
      <c r="B62" s="4"/>
      <c r="C62" s="4" t="s">
        <v>30</v>
      </c>
      <c r="D62" s="5" t="s">
        <v>31</v>
      </c>
      <c r="E62" s="30" t="s">
        <v>32</v>
      </c>
      <c r="F62" s="5"/>
      <c r="G62" s="102"/>
      <c r="H62" s="103"/>
    </row>
    <row r="63" spans="1:8" ht="117.75" customHeight="1" x14ac:dyDescent="0.2">
      <c r="A63" s="3"/>
      <c r="B63" s="4"/>
      <c r="C63" s="4"/>
      <c r="D63" s="5" t="s">
        <v>33</v>
      </c>
      <c r="E63" s="81" t="s">
        <v>34</v>
      </c>
      <c r="F63" s="5"/>
      <c r="G63" s="103"/>
      <c r="H63" s="12"/>
    </row>
    <row r="64" spans="1:8" ht="63" customHeight="1" x14ac:dyDescent="0.2">
      <c r="A64" s="3" t="s">
        <v>1224</v>
      </c>
      <c r="B64" s="4"/>
      <c r="C64" s="4" t="s">
        <v>35</v>
      </c>
      <c r="D64" s="5" t="s">
        <v>36</v>
      </c>
      <c r="E64" s="81" t="s">
        <v>37</v>
      </c>
      <c r="F64" s="5"/>
      <c r="G64" s="29"/>
      <c r="H64" s="29"/>
    </row>
    <row r="65" spans="1:8" ht="47" customHeight="1" x14ac:dyDescent="0.2">
      <c r="A65" s="3"/>
      <c r="C65" s="4"/>
      <c r="D65" s="5" t="s">
        <v>38</v>
      </c>
      <c r="E65" s="66" t="s">
        <v>39</v>
      </c>
      <c r="F65" s="9"/>
      <c r="G65" s="29"/>
      <c r="H65" s="29"/>
    </row>
    <row r="66" spans="1:8" ht="27.75" customHeight="1" x14ac:dyDescent="0.2">
      <c r="A66" s="3" t="s">
        <v>40</v>
      </c>
      <c r="B66" s="301" t="s">
        <v>41</v>
      </c>
      <c r="C66" s="302"/>
      <c r="D66" s="302"/>
      <c r="E66" s="302"/>
      <c r="F66" s="302"/>
      <c r="G66" s="302"/>
      <c r="H66" s="303"/>
    </row>
    <row r="67" spans="1:8" ht="61.5" customHeight="1" x14ac:dyDescent="0.2">
      <c r="A67" s="3" t="s">
        <v>1225</v>
      </c>
      <c r="B67" s="4"/>
      <c r="C67" s="4" t="s">
        <v>42</v>
      </c>
      <c r="D67" s="19" t="s">
        <v>43</v>
      </c>
      <c r="E67" s="30" t="s">
        <v>44</v>
      </c>
      <c r="F67" s="19"/>
      <c r="G67" s="29"/>
      <c r="H67" s="29"/>
    </row>
    <row r="68" spans="1:8" ht="32" x14ac:dyDescent="0.2">
      <c r="A68" s="3"/>
      <c r="B68" s="4"/>
      <c r="C68" s="4"/>
      <c r="D68" s="6" t="s">
        <v>45</v>
      </c>
      <c r="E68" s="84" t="s">
        <v>46</v>
      </c>
      <c r="F68" s="14"/>
      <c r="G68" s="19"/>
      <c r="H68" s="29"/>
    </row>
    <row r="69" spans="1:8" ht="34" x14ac:dyDescent="0.2">
      <c r="A69" s="3"/>
      <c r="B69" s="4"/>
      <c r="C69" s="4"/>
      <c r="D69" s="4" t="s">
        <v>47</v>
      </c>
      <c r="E69" s="30" t="s">
        <v>48</v>
      </c>
      <c r="F69" s="19"/>
      <c r="G69" s="35"/>
      <c r="H69" s="29"/>
    </row>
    <row r="70" spans="1:8" ht="153.75" customHeight="1" x14ac:dyDescent="0.2">
      <c r="A70" s="3"/>
      <c r="B70" s="4"/>
      <c r="D70" s="23" t="s">
        <v>49</v>
      </c>
      <c r="E70" s="21" t="s">
        <v>50</v>
      </c>
      <c r="F70" s="24"/>
      <c r="G70" s="29"/>
      <c r="H70" s="29"/>
    </row>
    <row r="71" spans="1:8" ht="77.25" customHeight="1" x14ac:dyDescent="0.2">
      <c r="A71" s="3" t="s">
        <v>1226</v>
      </c>
      <c r="B71" s="4"/>
      <c r="C71" s="4" t="s">
        <v>51</v>
      </c>
      <c r="D71" s="6" t="s">
        <v>52</v>
      </c>
      <c r="E71" s="85" t="s">
        <v>53</v>
      </c>
      <c r="F71" s="25"/>
      <c r="G71" s="29"/>
      <c r="H71" s="29"/>
    </row>
    <row r="72" spans="1:8" ht="62.25" customHeight="1" x14ac:dyDescent="0.2">
      <c r="A72" s="3" t="s">
        <v>1227</v>
      </c>
      <c r="B72" s="4"/>
      <c r="C72" s="17" t="s">
        <v>54</v>
      </c>
      <c r="D72" s="19" t="s">
        <v>55</v>
      </c>
      <c r="E72" s="30" t="s">
        <v>56</v>
      </c>
      <c r="F72" s="19"/>
      <c r="G72" s="29"/>
      <c r="H72" s="29"/>
    </row>
    <row r="73" spans="1:8" ht="66.75" customHeight="1" x14ac:dyDescent="0.2">
      <c r="A73" s="3"/>
      <c r="B73" s="4"/>
      <c r="C73" s="4"/>
      <c r="D73" s="26" t="s">
        <v>57</v>
      </c>
      <c r="E73" s="73" t="s">
        <v>58</v>
      </c>
      <c r="F73" s="27"/>
      <c r="G73" s="29"/>
      <c r="H73" s="29"/>
    </row>
    <row r="74" spans="1:8" ht="33" customHeight="1" x14ac:dyDescent="0.2">
      <c r="A74" s="3" t="s">
        <v>59</v>
      </c>
      <c r="B74" s="301" t="s">
        <v>60</v>
      </c>
      <c r="C74" s="302"/>
      <c r="D74" s="302"/>
      <c r="E74" s="302"/>
      <c r="F74" s="302"/>
      <c r="G74" s="302"/>
      <c r="H74" s="303"/>
    </row>
    <row r="75" spans="1:8" ht="106.5" customHeight="1" x14ac:dyDescent="0.2">
      <c r="A75" s="3" t="s">
        <v>1228</v>
      </c>
      <c r="B75" s="4"/>
      <c r="C75" s="4" t="s">
        <v>61</v>
      </c>
      <c r="D75" s="5" t="s">
        <v>62</v>
      </c>
      <c r="E75" s="82"/>
      <c r="F75" s="13"/>
      <c r="G75" s="13"/>
      <c r="H75" s="29"/>
    </row>
    <row r="76" spans="1:8" ht="79.5" customHeight="1" x14ac:dyDescent="0.2">
      <c r="A76" s="3"/>
      <c r="B76" s="4"/>
      <c r="C76" s="4"/>
      <c r="D76" s="4" t="s">
        <v>63</v>
      </c>
      <c r="E76" s="21" t="s">
        <v>64</v>
      </c>
      <c r="F76" s="24"/>
      <c r="G76" s="104"/>
      <c r="H76" s="29"/>
    </row>
    <row r="77" spans="1:8" ht="70.5" customHeight="1" x14ac:dyDescent="0.2">
      <c r="A77" s="3" t="s">
        <v>1229</v>
      </c>
      <c r="B77" s="4"/>
      <c r="C77" s="4" t="s">
        <v>65</v>
      </c>
      <c r="D77" s="14" t="s">
        <v>66</v>
      </c>
      <c r="E77" s="84" t="s">
        <v>67</v>
      </c>
      <c r="F77" s="14"/>
      <c r="G77" s="101"/>
      <c r="H77" s="29"/>
    </row>
    <row r="78" spans="1:8" ht="51.75" customHeight="1" x14ac:dyDescent="0.2">
      <c r="A78" s="3" t="s">
        <v>1230</v>
      </c>
      <c r="B78" s="4"/>
      <c r="C78" s="4" t="s">
        <v>68</v>
      </c>
      <c r="D78" s="4" t="s">
        <v>69</v>
      </c>
      <c r="E78" s="66" t="s">
        <v>70</v>
      </c>
      <c r="F78" s="9"/>
      <c r="G78" s="29"/>
      <c r="H78" s="29"/>
    </row>
    <row r="79" spans="1:8" ht="32" x14ac:dyDescent="0.2">
      <c r="A79" s="3"/>
      <c r="B79" s="4"/>
      <c r="C79" s="4"/>
      <c r="D79" s="14" t="s">
        <v>71</v>
      </c>
      <c r="E79" s="84" t="s">
        <v>72</v>
      </c>
      <c r="F79" s="14"/>
      <c r="G79" s="29"/>
      <c r="H79" s="29"/>
    </row>
    <row r="80" spans="1:8" x14ac:dyDescent="0.2">
      <c r="A80" s="3"/>
      <c r="B80" s="4"/>
      <c r="C80" s="4"/>
      <c r="D80" s="14" t="s">
        <v>73</v>
      </c>
      <c r="E80" s="84" t="s">
        <v>74</v>
      </c>
      <c r="F80" s="14"/>
      <c r="G80" s="29"/>
      <c r="H80" s="29"/>
    </row>
    <row r="81" spans="1:8" ht="27" customHeight="1" x14ac:dyDescent="0.2">
      <c r="A81" s="3" t="s">
        <v>75</v>
      </c>
      <c r="B81" s="301" t="s">
        <v>76</v>
      </c>
      <c r="C81" s="302"/>
      <c r="D81" s="302"/>
      <c r="E81" s="302"/>
      <c r="F81" s="302"/>
      <c r="G81" s="302"/>
      <c r="H81" s="303"/>
    </row>
    <row r="82" spans="1:8" ht="50.25" customHeight="1" x14ac:dyDescent="0.2">
      <c r="A82" s="3" t="s">
        <v>1231</v>
      </c>
      <c r="B82" s="4"/>
      <c r="C82" s="17" t="s">
        <v>77</v>
      </c>
      <c r="D82" s="19" t="s">
        <v>78</v>
      </c>
      <c r="E82" s="86" t="s">
        <v>79</v>
      </c>
      <c r="F82" s="28"/>
      <c r="G82" s="29"/>
      <c r="H82" s="29"/>
    </row>
    <row r="83" spans="1:8" x14ac:dyDescent="0.2">
      <c r="A83" s="3"/>
      <c r="B83" s="4"/>
      <c r="C83" s="4"/>
      <c r="D83" s="19" t="s">
        <v>80</v>
      </c>
      <c r="E83" s="30" t="s">
        <v>81</v>
      </c>
      <c r="F83" s="19"/>
      <c r="G83" s="29"/>
      <c r="H83" s="29"/>
    </row>
    <row r="84" spans="1:8" ht="52.5" customHeight="1" x14ac:dyDescent="0.2">
      <c r="A84" s="3" t="s">
        <v>1232</v>
      </c>
      <c r="B84" s="4"/>
      <c r="C84" s="4" t="s">
        <v>82</v>
      </c>
      <c r="D84" s="26" t="s">
        <v>83</v>
      </c>
      <c r="E84" s="84" t="s">
        <v>84</v>
      </c>
      <c r="F84" s="14"/>
      <c r="G84" s="29"/>
      <c r="H84" s="29"/>
    </row>
    <row r="85" spans="1:8" ht="51" x14ac:dyDescent="0.2">
      <c r="A85" s="3" t="s">
        <v>1233</v>
      </c>
      <c r="B85" s="4"/>
      <c r="C85" s="17" t="s">
        <v>85</v>
      </c>
      <c r="D85" s="19" t="s">
        <v>86</v>
      </c>
      <c r="E85" s="84" t="s">
        <v>87</v>
      </c>
      <c r="F85" s="14"/>
      <c r="G85" s="29"/>
      <c r="H85" s="29"/>
    </row>
    <row r="86" spans="1:8" ht="32" x14ac:dyDescent="0.2">
      <c r="A86" s="3"/>
      <c r="B86" s="4"/>
      <c r="C86" s="17"/>
      <c r="D86" s="19" t="s">
        <v>88</v>
      </c>
      <c r="E86" s="84" t="s">
        <v>89</v>
      </c>
      <c r="F86" s="14"/>
      <c r="H86" s="105" t="s">
        <v>90</v>
      </c>
    </row>
    <row r="87" spans="1:8" ht="37.5" customHeight="1" x14ac:dyDescent="0.2">
      <c r="A87" s="3" t="s">
        <v>91</v>
      </c>
      <c r="B87" s="301" t="s">
        <v>92</v>
      </c>
      <c r="C87" s="302"/>
      <c r="D87" s="302"/>
      <c r="E87" s="302"/>
      <c r="F87" s="302"/>
      <c r="G87" s="302"/>
      <c r="H87" s="303"/>
    </row>
    <row r="88" spans="1:8" ht="34" x14ac:dyDescent="0.2">
      <c r="A88" s="3" t="s">
        <v>1234</v>
      </c>
      <c r="B88" s="4"/>
      <c r="C88" s="4" t="s">
        <v>93</v>
      </c>
      <c r="D88" s="4" t="s">
        <v>94</v>
      </c>
      <c r="E88" s="66"/>
      <c r="F88" s="9"/>
      <c r="G88" s="29"/>
      <c r="H88" s="29"/>
    </row>
    <row r="89" spans="1:8" ht="34" x14ac:dyDescent="0.2">
      <c r="A89" s="3"/>
      <c r="B89" s="4"/>
      <c r="C89" s="4"/>
      <c r="D89" s="4" t="s">
        <v>95</v>
      </c>
      <c r="E89" s="67" t="s">
        <v>96</v>
      </c>
      <c r="F89" s="26"/>
      <c r="G89" s="29"/>
      <c r="H89" s="29"/>
    </row>
    <row r="90" spans="1:8" ht="34" x14ac:dyDescent="0.2">
      <c r="A90" s="3"/>
      <c r="B90" s="4"/>
      <c r="C90" s="4"/>
      <c r="D90" s="23" t="s">
        <v>97</v>
      </c>
      <c r="E90" s="67" t="s">
        <v>98</v>
      </c>
      <c r="F90" s="26"/>
      <c r="G90" s="29"/>
      <c r="H90" s="29"/>
    </row>
    <row r="91" spans="1:8" x14ac:dyDescent="0.2">
      <c r="A91" s="3"/>
      <c r="B91" s="24"/>
      <c r="C91" s="29"/>
      <c r="D91" s="19" t="s">
        <v>99</v>
      </c>
      <c r="E91" s="87" t="s">
        <v>100</v>
      </c>
      <c r="F91" s="29"/>
      <c r="G91" s="29"/>
      <c r="H91" s="29"/>
    </row>
    <row r="92" spans="1:8" ht="15.75" customHeight="1" x14ac:dyDescent="0.2">
      <c r="A92" s="295" t="s">
        <v>101</v>
      </c>
      <c r="B92" s="296"/>
      <c r="C92" s="296"/>
      <c r="D92" s="296"/>
      <c r="E92" s="296"/>
      <c r="F92" s="296"/>
      <c r="G92" s="296"/>
      <c r="H92" s="297"/>
    </row>
    <row r="93" spans="1:8" ht="27.75" customHeight="1" x14ac:dyDescent="0.2">
      <c r="A93" s="3" t="s">
        <v>102</v>
      </c>
      <c r="B93" s="318" t="s">
        <v>103</v>
      </c>
      <c r="C93" s="319"/>
      <c r="D93" s="319"/>
      <c r="E93" s="319"/>
      <c r="F93" s="319"/>
      <c r="G93" s="319"/>
      <c r="H93" s="320"/>
    </row>
    <row r="94" spans="1:8" ht="81" customHeight="1" x14ac:dyDescent="0.2">
      <c r="A94" s="3" t="s">
        <v>1235</v>
      </c>
      <c r="B94" s="18"/>
      <c r="C94" s="18" t="s">
        <v>104</v>
      </c>
      <c r="D94" s="19" t="s">
        <v>105</v>
      </c>
      <c r="E94" s="30" t="s">
        <v>106</v>
      </c>
      <c r="F94" s="19"/>
      <c r="G94" s="35"/>
      <c r="H94" s="19"/>
    </row>
    <row r="95" spans="1:8" ht="32" x14ac:dyDescent="0.2">
      <c r="A95" s="3"/>
      <c r="B95" s="4"/>
      <c r="C95" s="4"/>
      <c r="D95" s="19" t="s">
        <v>107</v>
      </c>
      <c r="E95" s="30" t="s">
        <v>108</v>
      </c>
      <c r="F95" s="19"/>
      <c r="G95" s="35"/>
      <c r="H95" s="19"/>
    </row>
    <row r="96" spans="1:8" x14ac:dyDescent="0.2">
      <c r="A96" s="3"/>
      <c r="B96" s="4"/>
      <c r="C96" s="4"/>
      <c r="D96" s="19" t="s">
        <v>109</v>
      </c>
      <c r="E96" s="6" t="s">
        <v>110</v>
      </c>
      <c r="F96" s="9"/>
      <c r="G96" s="26"/>
      <c r="H96" s="29"/>
    </row>
    <row r="97" spans="1:8" x14ac:dyDescent="0.2">
      <c r="A97" s="3"/>
      <c r="B97" s="4"/>
      <c r="C97" s="4"/>
      <c r="D97" s="14" t="s">
        <v>111</v>
      </c>
      <c r="E97" s="84" t="s">
        <v>112</v>
      </c>
      <c r="F97" s="14"/>
      <c r="G97" s="106"/>
      <c r="H97" s="29"/>
    </row>
    <row r="98" spans="1:8" x14ac:dyDescent="0.2">
      <c r="A98" s="3"/>
      <c r="B98" s="4"/>
      <c r="C98" s="4"/>
      <c r="D98" s="31" t="s">
        <v>113</v>
      </c>
      <c r="E98" s="66"/>
      <c r="F98" s="9"/>
      <c r="G98" s="29"/>
      <c r="H98" s="29"/>
    </row>
    <row r="99" spans="1:8" ht="34" x14ac:dyDescent="0.2">
      <c r="A99" s="3"/>
      <c r="B99" s="4"/>
      <c r="C99" s="4"/>
      <c r="D99" s="4" t="s">
        <v>114</v>
      </c>
      <c r="E99" s="86" t="s">
        <v>115</v>
      </c>
      <c r="F99" s="28"/>
      <c r="G99" s="29"/>
      <c r="H99" s="29"/>
    </row>
    <row r="100" spans="1:8" ht="34" x14ac:dyDescent="0.2">
      <c r="A100" s="3"/>
      <c r="B100" s="4"/>
      <c r="C100" s="4"/>
      <c r="D100" s="4" t="s">
        <v>116</v>
      </c>
      <c r="E100" s="68" t="s">
        <v>117</v>
      </c>
      <c r="F100" s="4"/>
      <c r="G100" s="29"/>
      <c r="H100" s="29"/>
    </row>
    <row r="101" spans="1:8" ht="34" x14ac:dyDescent="0.2">
      <c r="A101" s="3"/>
      <c r="B101" s="4"/>
      <c r="C101" s="4"/>
      <c r="D101" s="4" t="s">
        <v>118</v>
      </c>
      <c r="E101" s="84" t="s">
        <v>119</v>
      </c>
      <c r="F101" s="14"/>
      <c r="G101" s="29"/>
      <c r="H101" s="29"/>
    </row>
    <row r="102" spans="1:8" ht="111" customHeight="1" x14ac:dyDescent="0.2">
      <c r="A102" s="3"/>
      <c r="B102" s="4"/>
      <c r="C102" s="4"/>
      <c r="D102" s="4" t="s">
        <v>120</v>
      </c>
      <c r="E102" s="84" t="s">
        <v>121</v>
      </c>
      <c r="F102" s="14"/>
      <c r="G102" s="19"/>
      <c r="H102" s="29"/>
    </row>
    <row r="103" spans="1:8" ht="32.25" customHeight="1" x14ac:dyDescent="0.2">
      <c r="A103" s="3"/>
      <c r="B103" s="4"/>
      <c r="C103" s="4"/>
      <c r="D103" s="14" t="s">
        <v>122</v>
      </c>
      <c r="E103" s="84" t="s">
        <v>123</v>
      </c>
      <c r="F103" s="14"/>
      <c r="G103" s="101"/>
      <c r="H103" s="29"/>
    </row>
    <row r="104" spans="1:8" ht="32.25" customHeight="1" x14ac:dyDescent="0.2">
      <c r="A104" s="3"/>
      <c r="B104" s="4"/>
      <c r="C104" s="4"/>
      <c r="D104" s="14" t="s">
        <v>124</v>
      </c>
      <c r="E104" s="87" t="s">
        <v>125</v>
      </c>
      <c r="F104" s="29"/>
      <c r="H104" s="105" t="s">
        <v>90</v>
      </c>
    </row>
    <row r="105" spans="1:8" ht="64" x14ac:dyDescent="0.2">
      <c r="A105" s="3" t="s">
        <v>1236</v>
      </c>
      <c r="B105" s="4"/>
      <c r="C105" s="4" t="s">
        <v>126</v>
      </c>
      <c r="D105" s="24" t="s">
        <v>127</v>
      </c>
      <c r="E105" s="21" t="s">
        <v>128</v>
      </c>
      <c r="F105" s="24"/>
      <c r="G105" s="101"/>
      <c r="H105" s="29"/>
    </row>
    <row r="106" spans="1:8" ht="32" x14ac:dyDescent="0.2">
      <c r="A106" s="3"/>
      <c r="B106" s="4"/>
      <c r="C106" s="4"/>
      <c r="D106" s="24" t="s">
        <v>129</v>
      </c>
      <c r="E106" s="84"/>
      <c r="F106" s="14"/>
      <c r="G106" s="29"/>
      <c r="H106" s="29"/>
    </row>
    <row r="107" spans="1:8" ht="32" x14ac:dyDescent="0.2">
      <c r="A107" s="3"/>
      <c r="B107" s="4"/>
      <c r="C107" s="4"/>
      <c r="D107" s="32" t="s">
        <v>130</v>
      </c>
      <c r="E107" s="84" t="s">
        <v>131</v>
      </c>
      <c r="F107" s="14"/>
      <c r="G107" s="29"/>
      <c r="H107" s="29"/>
    </row>
    <row r="108" spans="1:8" ht="28.5" customHeight="1" x14ac:dyDescent="0.2">
      <c r="A108" s="3" t="s">
        <v>132</v>
      </c>
      <c r="B108" s="301" t="s">
        <v>133</v>
      </c>
      <c r="C108" s="302"/>
      <c r="D108" s="302"/>
      <c r="E108" s="302"/>
      <c r="F108" s="302"/>
      <c r="G108" s="302"/>
      <c r="H108" s="303"/>
    </row>
    <row r="109" spans="1:8" ht="85.5" customHeight="1" x14ac:dyDescent="0.2">
      <c r="A109" s="3" t="s">
        <v>1237</v>
      </c>
      <c r="B109" s="4"/>
      <c r="C109" s="4" t="s">
        <v>134</v>
      </c>
      <c r="D109" s="14" t="s">
        <v>135</v>
      </c>
      <c r="E109" s="88" t="s">
        <v>136</v>
      </c>
      <c r="F109" s="31"/>
      <c r="G109" s="29"/>
      <c r="H109" s="29"/>
    </row>
    <row r="110" spans="1:8" ht="68" x14ac:dyDescent="0.2">
      <c r="A110" s="3" t="s">
        <v>1238</v>
      </c>
      <c r="B110" s="4"/>
      <c r="C110" s="4" t="s">
        <v>137</v>
      </c>
      <c r="D110" s="9" t="s">
        <v>138</v>
      </c>
      <c r="E110" s="68" t="s">
        <v>139</v>
      </c>
      <c r="F110" s="4"/>
      <c r="G110" s="29"/>
      <c r="H110" s="29"/>
    </row>
    <row r="111" spans="1:8" ht="48" x14ac:dyDescent="0.2">
      <c r="A111" s="3"/>
      <c r="B111" s="4"/>
      <c r="C111" s="4"/>
      <c r="D111" s="14" t="s">
        <v>140</v>
      </c>
      <c r="E111" s="88" t="s">
        <v>141</v>
      </c>
      <c r="F111" s="31"/>
      <c r="G111" s="29"/>
      <c r="H111" s="29"/>
    </row>
    <row r="112" spans="1:8" ht="64" x14ac:dyDescent="0.2">
      <c r="A112" s="3"/>
      <c r="B112" s="4"/>
      <c r="C112" s="4"/>
      <c r="D112" s="14" t="s">
        <v>142</v>
      </c>
      <c r="E112" s="73" t="s">
        <v>143</v>
      </c>
      <c r="F112" s="27"/>
      <c r="G112" s="29"/>
      <c r="H112" s="29"/>
    </row>
    <row r="113" spans="1:8" ht="34" x14ac:dyDescent="0.2">
      <c r="A113" s="3" t="s">
        <v>1239</v>
      </c>
      <c r="B113" s="4"/>
      <c r="C113" s="4" t="s">
        <v>144</v>
      </c>
      <c r="D113" s="24" t="s">
        <v>145</v>
      </c>
      <c r="E113" s="86" t="s">
        <v>146</v>
      </c>
      <c r="F113" s="28"/>
      <c r="G113" s="29"/>
      <c r="H113" s="29"/>
    </row>
    <row r="114" spans="1:8" ht="34" x14ac:dyDescent="0.2">
      <c r="A114" s="3" t="s">
        <v>1240</v>
      </c>
      <c r="B114" s="4"/>
      <c r="C114" s="4" t="s">
        <v>147</v>
      </c>
      <c r="D114" s="26" t="s">
        <v>148</v>
      </c>
      <c r="E114" s="21" t="s">
        <v>149</v>
      </c>
      <c r="F114" s="24"/>
      <c r="G114" s="29"/>
      <c r="H114" s="29"/>
    </row>
    <row r="115" spans="1:8" ht="33.75" customHeight="1" x14ac:dyDescent="0.2">
      <c r="A115" s="3" t="s">
        <v>150</v>
      </c>
      <c r="B115" s="301" t="s">
        <v>151</v>
      </c>
      <c r="C115" s="302"/>
      <c r="D115" s="302"/>
      <c r="E115" s="302"/>
      <c r="F115" s="302"/>
      <c r="G115" s="302"/>
      <c r="H115" s="303"/>
    </row>
    <row r="116" spans="1:8" ht="51" x14ac:dyDescent="0.2">
      <c r="A116" s="3" t="s">
        <v>1241</v>
      </c>
      <c r="B116" s="4"/>
      <c r="C116" s="4" t="s">
        <v>152</v>
      </c>
      <c r="D116" s="14" t="s">
        <v>153</v>
      </c>
      <c r="E116" s="84" t="s">
        <v>154</v>
      </c>
      <c r="F116" s="14"/>
      <c r="G116" s="29"/>
      <c r="H116" s="29"/>
    </row>
    <row r="117" spans="1:8" ht="32" x14ac:dyDescent="0.2">
      <c r="A117" s="3"/>
      <c r="B117" s="4"/>
      <c r="C117" s="4"/>
      <c r="D117" s="14" t="s">
        <v>155</v>
      </c>
      <c r="E117" s="84" t="s">
        <v>156</v>
      </c>
      <c r="F117" s="14"/>
      <c r="G117" s="29"/>
      <c r="H117" s="29"/>
    </row>
    <row r="118" spans="1:8" ht="80" x14ac:dyDescent="0.2">
      <c r="A118" s="3" t="s">
        <v>1242</v>
      </c>
      <c r="B118" s="4"/>
      <c r="C118" s="4" t="s">
        <v>157</v>
      </c>
      <c r="D118" s="9" t="s">
        <v>158</v>
      </c>
      <c r="E118" s="84" t="s">
        <v>159</v>
      </c>
      <c r="F118" s="14"/>
      <c r="G118" s="29"/>
      <c r="H118" s="29"/>
    </row>
    <row r="119" spans="1:8" ht="128" x14ac:dyDescent="0.2">
      <c r="A119" s="3"/>
      <c r="B119" s="4"/>
      <c r="C119" s="4"/>
      <c r="D119" s="9" t="s">
        <v>160</v>
      </c>
      <c r="E119" s="84" t="s">
        <v>161</v>
      </c>
      <c r="F119" s="14"/>
      <c r="G119" s="29"/>
      <c r="H119" s="29"/>
    </row>
    <row r="120" spans="1:8" ht="64" x14ac:dyDescent="0.2">
      <c r="A120" s="3"/>
      <c r="B120" s="4"/>
      <c r="C120" s="4"/>
      <c r="D120" s="14" t="s">
        <v>162</v>
      </c>
      <c r="E120" s="84" t="s">
        <v>163</v>
      </c>
      <c r="F120" s="14"/>
      <c r="G120" s="29"/>
      <c r="H120" s="29"/>
    </row>
    <row r="121" spans="1:8" ht="32" x14ac:dyDescent="0.2">
      <c r="A121" s="3"/>
      <c r="B121" s="4"/>
      <c r="C121" s="4"/>
      <c r="D121" s="14" t="s">
        <v>164</v>
      </c>
      <c r="E121" s="84" t="s">
        <v>165</v>
      </c>
      <c r="F121" s="14"/>
      <c r="G121" s="29"/>
      <c r="H121" s="29"/>
    </row>
    <row r="122" spans="1:8" x14ac:dyDescent="0.2">
      <c r="A122" s="3"/>
      <c r="B122" s="4"/>
      <c r="C122" s="4"/>
      <c r="D122" s="14" t="s">
        <v>166</v>
      </c>
      <c r="E122" s="87"/>
      <c r="F122" s="29"/>
      <c r="G122" s="29"/>
      <c r="H122" s="29"/>
    </row>
    <row r="123" spans="1:8" ht="32" x14ac:dyDescent="0.2">
      <c r="A123" s="3"/>
      <c r="B123" s="4"/>
      <c r="C123" s="4"/>
      <c r="D123" s="14" t="s">
        <v>167</v>
      </c>
      <c r="E123" s="84" t="s">
        <v>168</v>
      </c>
      <c r="F123" s="14"/>
      <c r="G123" s="29"/>
      <c r="H123" s="29"/>
    </row>
    <row r="124" spans="1:8" ht="30" customHeight="1" x14ac:dyDescent="0.2">
      <c r="A124" s="3" t="s">
        <v>169</v>
      </c>
      <c r="B124" s="301" t="s">
        <v>170</v>
      </c>
      <c r="C124" s="302"/>
      <c r="D124" s="302"/>
      <c r="E124" s="302"/>
      <c r="F124" s="302"/>
      <c r="G124" s="302"/>
      <c r="H124" s="303"/>
    </row>
    <row r="125" spans="1:8" ht="34" x14ac:dyDescent="0.2">
      <c r="A125" s="3" t="s">
        <v>1243</v>
      </c>
      <c r="B125" s="4"/>
      <c r="C125" s="4" t="s">
        <v>171</v>
      </c>
      <c r="D125" s="14" t="s">
        <v>172</v>
      </c>
      <c r="E125" s="84" t="s">
        <v>173</v>
      </c>
      <c r="F125" s="14"/>
      <c r="G125" s="29"/>
      <c r="H125" s="29"/>
    </row>
    <row r="126" spans="1:8" ht="39" customHeight="1" x14ac:dyDescent="0.2">
      <c r="A126" s="3"/>
      <c r="B126" s="4"/>
      <c r="C126" s="4"/>
      <c r="D126" s="14" t="s">
        <v>174</v>
      </c>
      <c r="E126" s="84" t="s">
        <v>175</v>
      </c>
      <c r="F126" s="14"/>
      <c r="G126" s="29"/>
      <c r="H126" s="29"/>
    </row>
    <row r="127" spans="1:8" ht="53.25" customHeight="1" x14ac:dyDescent="0.2">
      <c r="A127" s="3"/>
      <c r="B127" s="4"/>
      <c r="C127" s="4"/>
      <c r="D127" s="14" t="s">
        <v>176</v>
      </c>
      <c r="E127" s="84" t="s">
        <v>177</v>
      </c>
      <c r="F127" s="14"/>
      <c r="G127" s="29"/>
      <c r="H127" s="29"/>
    </row>
    <row r="128" spans="1:8" ht="53.25" customHeight="1" x14ac:dyDescent="0.2">
      <c r="A128" s="3"/>
      <c r="B128" s="4"/>
      <c r="C128" s="4"/>
      <c r="D128" s="14" t="s">
        <v>178</v>
      </c>
      <c r="E128" s="84" t="s">
        <v>179</v>
      </c>
      <c r="F128" s="14"/>
      <c r="G128" s="29"/>
      <c r="H128" s="29"/>
    </row>
    <row r="129" spans="1:8" x14ac:dyDescent="0.2">
      <c r="A129" s="3"/>
      <c r="B129" s="4"/>
      <c r="C129" s="4"/>
      <c r="D129" s="14" t="s">
        <v>180</v>
      </c>
      <c r="E129" s="84" t="s">
        <v>181</v>
      </c>
      <c r="F129" s="14"/>
      <c r="G129" s="29"/>
      <c r="H129" s="29"/>
    </row>
    <row r="130" spans="1:8" ht="32" x14ac:dyDescent="0.2">
      <c r="A130" s="3"/>
      <c r="B130" s="4"/>
      <c r="C130" s="4"/>
      <c r="D130" s="14" t="s">
        <v>182</v>
      </c>
      <c r="E130" s="84" t="s">
        <v>183</v>
      </c>
      <c r="F130" s="14"/>
      <c r="G130" s="29"/>
      <c r="H130" s="29"/>
    </row>
    <row r="131" spans="1:8" ht="128" x14ac:dyDescent="0.2">
      <c r="A131" s="3"/>
      <c r="B131" s="4"/>
      <c r="C131" s="4"/>
      <c r="D131" s="14" t="s">
        <v>184</v>
      </c>
      <c r="E131" s="84" t="s">
        <v>185</v>
      </c>
      <c r="F131" s="14"/>
      <c r="G131" s="29"/>
      <c r="H131" s="29"/>
    </row>
    <row r="132" spans="1:8" ht="64" x14ac:dyDescent="0.2">
      <c r="A132" s="3"/>
      <c r="B132" s="4"/>
      <c r="C132" s="4"/>
      <c r="D132" s="14" t="s">
        <v>186</v>
      </c>
      <c r="E132" s="84" t="s">
        <v>187</v>
      </c>
      <c r="F132" s="14"/>
      <c r="G132" s="29"/>
      <c r="H132" s="29"/>
    </row>
    <row r="133" spans="1:8" ht="64" x14ac:dyDescent="0.2">
      <c r="A133" s="3"/>
      <c r="B133" s="4"/>
      <c r="C133" s="4"/>
      <c r="D133" s="14" t="s">
        <v>188</v>
      </c>
      <c r="E133" s="88" t="s">
        <v>189</v>
      </c>
      <c r="F133" s="33"/>
      <c r="G133" s="29"/>
      <c r="H133" s="29"/>
    </row>
    <row r="134" spans="1:8" ht="48" x14ac:dyDescent="0.2">
      <c r="A134" s="3"/>
      <c r="B134" s="4"/>
      <c r="C134" s="4"/>
      <c r="D134" s="14" t="s">
        <v>190</v>
      </c>
      <c r="E134" s="84" t="s">
        <v>191</v>
      </c>
      <c r="F134" s="14"/>
      <c r="G134" s="29"/>
      <c r="H134" s="29"/>
    </row>
    <row r="135" spans="1:8" ht="48" x14ac:dyDescent="0.2">
      <c r="A135" s="3"/>
      <c r="B135" s="4"/>
      <c r="C135" s="4"/>
      <c r="D135" s="14" t="s">
        <v>192</v>
      </c>
      <c r="E135" s="84" t="s">
        <v>193</v>
      </c>
      <c r="F135" s="14"/>
      <c r="G135" s="29"/>
      <c r="H135" s="29"/>
    </row>
    <row r="136" spans="1:8" x14ac:dyDescent="0.2">
      <c r="A136" s="3"/>
      <c r="B136" s="4"/>
      <c r="C136" s="4"/>
      <c r="D136" s="14" t="s">
        <v>194</v>
      </c>
      <c r="E136" s="87" t="s">
        <v>195</v>
      </c>
      <c r="F136" s="29"/>
      <c r="G136" s="29"/>
      <c r="H136" s="29"/>
    </row>
    <row r="137" spans="1:8" x14ac:dyDescent="0.2">
      <c r="A137" s="3"/>
      <c r="B137" s="4"/>
      <c r="C137" s="4"/>
      <c r="D137" s="14" t="s">
        <v>196</v>
      </c>
      <c r="E137" s="87" t="s">
        <v>197</v>
      </c>
      <c r="F137" s="29"/>
      <c r="G137" s="29"/>
      <c r="H137" s="29"/>
    </row>
    <row r="138" spans="1:8" ht="21" customHeight="1" x14ac:dyDescent="0.2">
      <c r="A138" s="3"/>
      <c r="B138" s="4"/>
      <c r="C138" s="4"/>
      <c r="D138" s="14" t="s">
        <v>1244</v>
      </c>
      <c r="E138" s="84" t="s">
        <v>198</v>
      </c>
      <c r="F138" s="14"/>
      <c r="G138" s="29"/>
      <c r="H138" s="29"/>
    </row>
    <row r="139" spans="1:8" ht="41.25" customHeight="1" x14ac:dyDescent="0.2">
      <c r="A139" s="3"/>
      <c r="B139" s="4"/>
      <c r="C139" s="4"/>
      <c r="D139" s="14" t="s">
        <v>199</v>
      </c>
      <c r="E139" s="84" t="s">
        <v>200</v>
      </c>
      <c r="F139" s="14"/>
      <c r="G139" s="29"/>
      <c r="H139" s="29"/>
    </row>
    <row r="140" spans="1:8" ht="41.25" customHeight="1" x14ac:dyDescent="0.2">
      <c r="A140" s="3"/>
      <c r="B140" s="4"/>
      <c r="C140" s="4"/>
      <c r="D140" s="14" t="s">
        <v>201</v>
      </c>
      <c r="E140" s="84" t="s">
        <v>202</v>
      </c>
      <c r="F140" s="14"/>
      <c r="G140" s="29"/>
      <c r="H140" s="29"/>
    </row>
    <row r="141" spans="1:8" ht="41.25" customHeight="1" x14ac:dyDescent="0.2">
      <c r="A141" s="3"/>
      <c r="B141" s="4"/>
      <c r="C141" s="4"/>
      <c r="D141" s="14" t="s">
        <v>203</v>
      </c>
      <c r="E141" s="84" t="s">
        <v>204</v>
      </c>
      <c r="F141" s="14"/>
      <c r="G141" s="29"/>
      <c r="H141" s="29"/>
    </row>
    <row r="142" spans="1:8" ht="41.25" customHeight="1" x14ac:dyDescent="0.2">
      <c r="A142" s="3"/>
      <c r="B142" s="4"/>
      <c r="C142" s="4"/>
      <c r="D142" s="14" t="s">
        <v>205</v>
      </c>
      <c r="E142" s="84" t="s">
        <v>206</v>
      </c>
      <c r="F142" s="14"/>
      <c r="G142" s="29"/>
      <c r="H142" s="29"/>
    </row>
    <row r="143" spans="1:8" ht="41.25" customHeight="1" x14ac:dyDescent="0.2">
      <c r="A143" s="3"/>
      <c r="B143" s="4"/>
      <c r="C143" s="4"/>
      <c r="D143" s="14" t="s">
        <v>207</v>
      </c>
      <c r="E143" s="84" t="s">
        <v>208</v>
      </c>
      <c r="F143" s="14"/>
      <c r="G143" s="29"/>
      <c r="H143" s="29"/>
    </row>
    <row r="144" spans="1:8" ht="32" x14ac:dyDescent="0.2">
      <c r="A144" s="3"/>
      <c r="B144" s="4"/>
      <c r="C144" s="4"/>
      <c r="D144" s="14" t="s">
        <v>209</v>
      </c>
      <c r="E144" s="84" t="s">
        <v>210</v>
      </c>
      <c r="F144" s="14"/>
      <c r="G144" s="29"/>
      <c r="H144" s="29"/>
    </row>
    <row r="145" spans="1:8" ht="32" x14ac:dyDescent="0.2">
      <c r="A145" s="3"/>
      <c r="B145" s="4"/>
      <c r="C145" s="4"/>
      <c r="D145" s="14" t="s">
        <v>211</v>
      </c>
      <c r="E145" s="89" t="s">
        <v>212</v>
      </c>
      <c r="F145" s="14"/>
      <c r="G145" s="29"/>
      <c r="H145" s="29"/>
    </row>
    <row r="146" spans="1:8" ht="48" x14ac:dyDescent="0.2">
      <c r="A146" s="3"/>
      <c r="B146" s="4"/>
      <c r="C146" s="4"/>
      <c r="D146" s="14" t="s">
        <v>213</v>
      </c>
      <c r="E146" s="84" t="s">
        <v>214</v>
      </c>
      <c r="F146" s="14"/>
      <c r="G146" s="29"/>
      <c r="H146" s="29"/>
    </row>
    <row r="147" spans="1:8" ht="48" x14ac:dyDescent="0.2">
      <c r="A147" s="3"/>
      <c r="B147" s="4"/>
      <c r="C147" s="4"/>
      <c r="D147" s="14" t="s">
        <v>215</v>
      </c>
      <c r="E147" s="84" t="s">
        <v>216</v>
      </c>
      <c r="F147" s="14"/>
      <c r="G147" s="29"/>
      <c r="H147" s="29"/>
    </row>
    <row r="148" spans="1:8" ht="32" x14ac:dyDescent="0.2">
      <c r="A148" s="3"/>
      <c r="B148" s="4"/>
      <c r="C148" s="4"/>
      <c r="D148" s="14" t="s">
        <v>217</v>
      </c>
      <c r="E148" s="84" t="s">
        <v>218</v>
      </c>
      <c r="F148" s="14"/>
      <c r="G148" s="29"/>
      <c r="H148" s="29"/>
    </row>
    <row r="149" spans="1:8" x14ac:dyDescent="0.2">
      <c r="A149" s="3"/>
      <c r="B149" s="4"/>
      <c r="C149" s="4"/>
      <c r="D149" s="14" t="s">
        <v>219</v>
      </c>
      <c r="E149" s="84" t="s">
        <v>220</v>
      </c>
      <c r="F149" s="14"/>
      <c r="G149" s="29"/>
      <c r="H149" s="29"/>
    </row>
    <row r="150" spans="1:8" ht="48" x14ac:dyDescent="0.2">
      <c r="A150" s="3"/>
      <c r="B150" s="4"/>
      <c r="C150" s="4"/>
      <c r="D150" s="14" t="s">
        <v>221</v>
      </c>
      <c r="E150" s="84" t="s">
        <v>222</v>
      </c>
      <c r="F150" s="14"/>
      <c r="G150" s="29"/>
      <c r="H150" s="29"/>
    </row>
    <row r="151" spans="1:8" ht="32" x14ac:dyDescent="0.2">
      <c r="A151" s="3"/>
      <c r="B151" s="4"/>
      <c r="C151" s="4"/>
      <c r="D151" s="31" t="s">
        <v>223</v>
      </c>
      <c r="E151" s="88" t="s">
        <v>224</v>
      </c>
      <c r="F151" s="33"/>
      <c r="G151" s="29"/>
      <c r="H151" s="29"/>
    </row>
    <row r="152" spans="1:8" x14ac:dyDescent="0.2">
      <c r="A152" s="3"/>
      <c r="B152" s="4"/>
      <c r="C152" s="4"/>
      <c r="D152" s="31" t="s">
        <v>225</v>
      </c>
      <c r="E152" s="88" t="s">
        <v>226</v>
      </c>
      <c r="F152" s="33"/>
      <c r="G152" s="29"/>
      <c r="H152" s="29"/>
    </row>
    <row r="153" spans="1:8" ht="51.75" customHeight="1" x14ac:dyDescent="0.2">
      <c r="A153" s="3"/>
      <c r="B153" s="4"/>
      <c r="C153" s="4"/>
      <c r="D153" s="14" t="s">
        <v>227</v>
      </c>
      <c r="E153" s="84" t="s">
        <v>228</v>
      </c>
      <c r="F153" s="14"/>
      <c r="G153" s="29"/>
      <c r="H153" s="29"/>
    </row>
    <row r="154" spans="1:8" ht="48" x14ac:dyDescent="0.2">
      <c r="A154" s="3"/>
      <c r="B154" s="4"/>
      <c r="C154" s="4"/>
      <c r="D154" s="14" t="s">
        <v>229</v>
      </c>
      <c r="E154" s="84" t="s">
        <v>230</v>
      </c>
      <c r="F154" s="14"/>
      <c r="G154" s="29"/>
      <c r="H154" s="29"/>
    </row>
    <row r="155" spans="1:8" ht="48" x14ac:dyDescent="0.2">
      <c r="A155" s="3" t="s">
        <v>1245</v>
      </c>
      <c r="B155" s="4"/>
      <c r="C155" s="4" t="s">
        <v>231</v>
      </c>
      <c r="D155" s="14" t="s">
        <v>232</v>
      </c>
      <c r="E155" s="84" t="s">
        <v>233</v>
      </c>
      <c r="F155" s="14"/>
      <c r="G155" s="29"/>
      <c r="H155" s="29"/>
    </row>
    <row r="156" spans="1:8" ht="48" x14ac:dyDescent="0.2">
      <c r="A156" s="3"/>
      <c r="B156" s="4"/>
      <c r="C156" s="4"/>
      <c r="D156" s="34" t="s">
        <v>234</v>
      </c>
      <c r="E156" s="84" t="s">
        <v>235</v>
      </c>
      <c r="F156" s="14"/>
      <c r="G156" s="29"/>
      <c r="H156" s="29"/>
    </row>
    <row r="157" spans="1:8" ht="48" x14ac:dyDescent="0.2">
      <c r="A157" s="3"/>
      <c r="B157" s="4"/>
      <c r="C157" s="4"/>
      <c r="D157" s="34" t="s">
        <v>236</v>
      </c>
      <c r="E157" s="84" t="s">
        <v>237</v>
      </c>
      <c r="F157" s="14"/>
      <c r="G157" s="29"/>
      <c r="H157" s="29"/>
    </row>
    <row r="158" spans="1:8" ht="32" x14ac:dyDescent="0.2">
      <c r="A158" s="3"/>
      <c r="B158" s="4"/>
      <c r="C158" s="4"/>
      <c r="D158" s="110" t="s">
        <v>238</v>
      </c>
      <c r="E158" s="111" t="s">
        <v>239</v>
      </c>
      <c r="F158" s="110"/>
      <c r="G158" s="29" t="s">
        <v>240</v>
      </c>
      <c r="H158" s="29"/>
    </row>
    <row r="159" spans="1:8" ht="26.25" customHeight="1" x14ac:dyDescent="0.2">
      <c r="A159" s="3" t="s">
        <v>241</v>
      </c>
      <c r="B159" s="301" t="s">
        <v>242</v>
      </c>
      <c r="C159" s="302"/>
      <c r="D159" s="302"/>
      <c r="E159" s="302"/>
      <c r="F159" s="302"/>
      <c r="G159" s="302"/>
      <c r="H159" s="303"/>
    </row>
    <row r="160" spans="1:8" ht="78.75" customHeight="1" x14ac:dyDescent="0.2">
      <c r="A160" s="3" t="s">
        <v>1246</v>
      </c>
      <c r="B160" s="4"/>
      <c r="C160" s="4" t="s">
        <v>243</v>
      </c>
      <c r="D160" s="14" t="s">
        <v>244</v>
      </c>
      <c r="E160" s="84" t="s">
        <v>245</v>
      </c>
      <c r="F160" s="14"/>
      <c r="G160" s="35"/>
      <c r="H160" s="29"/>
    </row>
    <row r="161" spans="1:8" ht="64" x14ac:dyDescent="0.2">
      <c r="A161" s="3"/>
      <c r="B161" s="4"/>
      <c r="C161" s="4"/>
      <c r="D161" s="14" t="s">
        <v>246</v>
      </c>
      <c r="E161" s="84" t="s">
        <v>247</v>
      </c>
      <c r="F161" s="14"/>
      <c r="G161" s="35"/>
      <c r="H161" s="29"/>
    </row>
    <row r="162" spans="1:8" ht="32" x14ac:dyDescent="0.2">
      <c r="A162" s="3"/>
      <c r="B162" s="4"/>
      <c r="C162" s="4"/>
      <c r="D162" s="14" t="s">
        <v>248</v>
      </c>
      <c r="E162" s="84" t="s">
        <v>249</v>
      </c>
      <c r="F162" s="14"/>
      <c r="G162" s="29"/>
      <c r="H162" s="29"/>
    </row>
    <row r="163" spans="1:8" ht="34" x14ac:dyDescent="0.2">
      <c r="A163" s="3" t="s">
        <v>1247</v>
      </c>
      <c r="B163" s="4"/>
      <c r="C163" s="4" t="s">
        <v>250</v>
      </c>
      <c r="D163" s="14" t="s">
        <v>251</v>
      </c>
      <c r="E163" s="84" t="s">
        <v>252</v>
      </c>
      <c r="F163" s="14"/>
      <c r="G163" s="29"/>
      <c r="H163" s="29"/>
    </row>
    <row r="164" spans="1:8" ht="16" customHeight="1" x14ac:dyDescent="0.2">
      <c r="A164" s="295" t="s">
        <v>253</v>
      </c>
      <c r="B164" s="296"/>
      <c r="C164" s="296"/>
      <c r="D164" s="296"/>
      <c r="E164" s="296"/>
      <c r="F164" s="296"/>
      <c r="G164" s="296"/>
      <c r="H164" s="297"/>
    </row>
    <row r="165" spans="1:8" ht="40.5" customHeight="1" x14ac:dyDescent="0.2">
      <c r="A165" s="3" t="s">
        <v>254</v>
      </c>
      <c r="B165" s="301" t="s">
        <v>255</v>
      </c>
      <c r="C165" s="302"/>
      <c r="D165" s="302"/>
      <c r="E165" s="302"/>
      <c r="F165" s="302"/>
      <c r="G165" s="302"/>
      <c r="H165" s="303"/>
    </row>
    <row r="166" spans="1:8" ht="135" customHeight="1" x14ac:dyDescent="0.2">
      <c r="A166" s="3" t="s">
        <v>1248</v>
      </c>
      <c r="B166" s="4"/>
      <c r="C166" s="4" t="s">
        <v>256</v>
      </c>
      <c r="D166" s="19" t="s">
        <v>257</v>
      </c>
      <c r="E166" s="30" t="s">
        <v>258</v>
      </c>
      <c r="F166" s="19"/>
      <c r="G166" s="29"/>
      <c r="H166" s="29"/>
    </row>
    <row r="167" spans="1:8" ht="144" x14ac:dyDescent="0.2">
      <c r="A167" s="3"/>
      <c r="B167" s="4"/>
      <c r="C167" s="4"/>
      <c r="D167" s="19" t="s">
        <v>259</v>
      </c>
      <c r="E167" s="30" t="s">
        <v>260</v>
      </c>
      <c r="F167" s="19"/>
      <c r="G167" s="29"/>
      <c r="H167" s="29"/>
    </row>
    <row r="168" spans="1:8" ht="49.5" customHeight="1" x14ac:dyDescent="0.2">
      <c r="A168" s="3"/>
      <c r="B168" s="4"/>
      <c r="C168" s="4"/>
      <c r="D168" s="19" t="s">
        <v>261</v>
      </c>
      <c r="E168" s="67" t="s">
        <v>262</v>
      </c>
      <c r="F168" s="26"/>
      <c r="G168" s="29"/>
      <c r="H168" s="29"/>
    </row>
    <row r="169" spans="1:8" ht="49.5" customHeight="1" x14ac:dyDescent="0.2">
      <c r="A169" s="3"/>
      <c r="B169" s="4"/>
      <c r="C169" s="4"/>
      <c r="D169" s="36" t="s">
        <v>263</v>
      </c>
      <c r="E169" s="30" t="s">
        <v>264</v>
      </c>
      <c r="F169" s="19"/>
      <c r="G169" s="29"/>
      <c r="H169" s="29"/>
    </row>
    <row r="170" spans="1:8" ht="32" x14ac:dyDescent="0.2">
      <c r="A170" s="3"/>
      <c r="B170" s="4"/>
      <c r="C170" s="4"/>
      <c r="D170" s="37" t="s">
        <v>265</v>
      </c>
      <c r="E170" s="30" t="s">
        <v>266</v>
      </c>
      <c r="F170" s="19"/>
      <c r="G170" s="29"/>
      <c r="H170" s="29"/>
    </row>
    <row r="171" spans="1:8" ht="32" x14ac:dyDescent="0.2">
      <c r="A171" s="3"/>
      <c r="B171" s="4"/>
      <c r="C171" s="4"/>
      <c r="D171" s="32" t="s">
        <v>267</v>
      </c>
      <c r="E171" s="90" t="s">
        <v>268</v>
      </c>
      <c r="F171" s="38"/>
      <c r="G171" s="29"/>
      <c r="H171" s="29"/>
    </row>
    <row r="172" spans="1:8" ht="112" x14ac:dyDescent="0.2">
      <c r="A172" s="3" t="s">
        <v>1249</v>
      </c>
      <c r="B172" s="4"/>
      <c r="C172" s="4" t="s">
        <v>269</v>
      </c>
      <c r="D172" s="6" t="s">
        <v>270</v>
      </c>
      <c r="E172" s="30" t="s">
        <v>271</v>
      </c>
      <c r="F172" s="19"/>
      <c r="G172" s="14"/>
      <c r="H172" s="29"/>
    </row>
    <row r="173" spans="1:8" x14ac:dyDescent="0.2">
      <c r="A173" s="3"/>
      <c r="B173" s="4"/>
      <c r="C173" s="4"/>
      <c r="D173" s="24" t="s">
        <v>272</v>
      </c>
      <c r="E173" s="30" t="s">
        <v>273</v>
      </c>
      <c r="F173" s="19"/>
      <c r="G173" s="29"/>
      <c r="H173" s="29"/>
    </row>
    <row r="174" spans="1:8" ht="128" x14ac:dyDescent="0.2">
      <c r="A174" s="3"/>
      <c r="B174" s="4"/>
      <c r="C174" s="19"/>
      <c r="D174" s="24" t="s">
        <v>274</v>
      </c>
      <c r="E174" s="30" t="s">
        <v>275</v>
      </c>
      <c r="F174" s="19"/>
      <c r="G174" s="29"/>
      <c r="H174" s="29"/>
    </row>
    <row r="175" spans="1:8" ht="64" x14ac:dyDescent="0.2">
      <c r="A175" s="3"/>
      <c r="B175" s="4"/>
      <c r="C175" s="19"/>
      <c r="D175" s="24" t="s">
        <v>276</v>
      </c>
      <c r="E175" s="30" t="s">
        <v>277</v>
      </c>
      <c r="F175" s="19"/>
      <c r="G175" s="29"/>
      <c r="H175" s="29"/>
    </row>
    <row r="176" spans="1:8" x14ac:dyDescent="0.2">
      <c r="A176" s="3"/>
      <c r="B176" s="4"/>
      <c r="C176" s="4"/>
      <c r="D176" s="19" t="s">
        <v>278</v>
      </c>
      <c r="E176" s="30" t="s">
        <v>279</v>
      </c>
      <c r="F176" s="19"/>
      <c r="G176" s="29"/>
      <c r="H176" s="29"/>
    </row>
    <row r="177" spans="1:8" ht="45" customHeight="1" x14ac:dyDescent="0.2">
      <c r="A177" s="3"/>
      <c r="B177" s="4"/>
      <c r="C177" s="4"/>
      <c r="D177" s="19" t="s">
        <v>280</v>
      </c>
      <c r="E177" s="30" t="s">
        <v>281</v>
      </c>
      <c r="F177" s="19"/>
      <c r="G177" s="29"/>
      <c r="H177" s="29"/>
    </row>
    <row r="178" spans="1:8" ht="36" customHeight="1" x14ac:dyDescent="0.2">
      <c r="A178" s="3" t="s">
        <v>282</v>
      </c>
      <c r="B178" s="314" t="s">
        <v>283</v>
      </c>
      <c r="C178" s="316"/>
      <c r="D178" s="316"/>
      <c r="E178" s="316"/>
      <c r="F178" s="316"/>
      <c r="G178" s="316"/>
      <c r="H178" s="317"/>
    </row>
    <row r="179" spans="1:8" ht="51" x14ac:dyDescent="0.2">
      <c r="A179" s="3" t="s">
        <v>1250</v>
      </c>
      <c r="B179" s="4"/>
      <c r="C179" s="8" t="s">
        <v>284</v>
      </c>
      <c r="D179" s="39" t="s">
        <v>285</v>
      </c>
      <c r="E179" s="30" t="s">
        <v>286</v>
      </c>
      <c r="F179" s="19"/>
      <c r="G179" s="29"/>
      <c r="H179" s="29"/>
    </row>
    <row r="180" spans="1:8" ht="32" x14ac:dyDescent="0.2">
      <c r="A180" s="3"/>
      <c r="B180" s="4"/>
      <c r="C180" s="4"/>
      <c r="D180" s="26" t="s">
        <v>287</v>
      </c>
      <c r="E180" s="30" t="s">
        <v>288</v>
      </c>
      <c r="F180" s="19"/>
      <c r="G180" s="29"/>
      <c r="H180" s="29"/>
    </row>
    <row r="181" spans="1:8" ht="128" x14ac:dyDescent="0.2">
      <c r="A181" s="3"/>
      <c r="B181" s="4"/>
      <c r="C181" s="4"/>
      <c r="D181" s="4" t="s">
        <v>289</v>
      </c>
      <c r="E181" s="30" t="s">
        <v>290</v>
      </c>
      <c r="F181" s="19"/>
      <c r="G181" s="29"/>
      <c r="H181" s="29"/>
    </row>
    <row r="182" spans="1:8" ht="32" x14ac:dyDescent="0.2">
      <c r="A182" s="3"/>
      <c r="B182" s="4"/>
      <c r="C182" s="4"/>
      <c r="D182" s="4" t="s">
        <v>291</v>
      </c>
      <c r="E182" s="21" t="s">
        <v>292</v>
      </c>
      <c r="F182" s="24"/>
      <c r="G182" s="29"/>
      <c r="H182" s="29"/>
    </row>
    <row r="183" spans="1:8" ht="34" x14ac:dyDescent="0.2">
      <c r="A183" s="3"/>
      <c r="B183" s="4"/>
      <c r="C183" s="4"/>
      <c r="D183" s="4" t="s">
        <v>293</v>
      </c>
      <c r="E183" s="21" t="s">
        <v>294</v>
      </c>
      <c r="F183" s="24"/>
      <c r="G183" s="29"/>
      <c r="H183" s="29"/>
    </row>
    <row r="184" spans="1:8" ht="34" x14ac:dyDescent="0.2">
      <c r="A184" s="3" t="s">
        <v>1251</v>
      </c>
      <c r="B184" s="4"/>
      <c r="C184" s="4" t="s">
        <v>295</v>
      </c>
      <c r="D184" s="19" t="s">
        <v>296</v>
      </c>
      <c r="E184" s="30" t="s">
        <v>297</v>
      </c>
      <c r="F184" s="19"/>
      <c r="G184" s="29"/>
      <c r="H184" s="29"/>
    </row>
    <row r="185" spans="1:8" ht="32" x14ac:dyDescent="0.2">
      <c r="A185" s="3"/>
      <c r="B185" s="4"/>
      <c r="C185" s="4"/>
      <c r="D185" s="19" t="s">
        <v>298</v>
      </c>
      <c r="E185" s="30" t="s">
        <v>299</v>
      </c>
      <c r="F185" s="19"/>
      <c r="G185" s="29"/>
      <c r="H185" s="29"/>
    </row>
    <row r="186" spans="1:8" x14ac:dyDescent="0.2">
      <c r="A186" s="3"/>
      <c r="B186" s="4"/>
      <c r="C186" s="4"/>
      <c r="D186" s="19" t="s">
        <v>300</v>
      </c>
      <c r="E186" s="30"/>
      <c r="F186" s="19"/>
      <c r="G186" s="29"/>
      <c r="H186" s="29"/>
    </row>
    <row r="187" spans="1:8" x14ac:dyDescent="0.2">
      <c r="A187" s="3"/>
      <c r="B187" s="4"/>
      <c r="C187" s="4"/>
      <c r="D187" s="19" t="s">
        <v>301</v>
      </c>
      <c r="F187" s="9"/>
      <c r="G187" s="29"/>
      <c r="H187" s="29"/>
    </row>
    <row r="188" spans="1:8" ht="48" x14ac:dyDescent="0.2">
      <c r="A188" s="3" t="s">
        <v>1252</v>
      </c>
      <c r="B188" s="4"/>
      <c r="C188" s="4" t="s">
        <v>302</v>
      </c>
      <c r="D188" s="15" t="s">
        <v>303</v>
      </c>
      <c r="E188" s="91" t="s">
        <v>304</v>
      </c>
      <c r="F188" s="40"/>
      <c r="G188" s="29"/>
      <c r="H188" s="29"/>
    </row>
    <row r="189" spans="1:8" ht="48" x14ac:dyDescent="0.2">
      <c r="A189" s="3"/>
      <c r="B189" s="4"/>
      <c r="C189" s="4"/>
      <c r="D189" s="15" t="s">
        <v>305</v>
      </c>
      <c r="E189" s="91" t="s">
        <v>306</v>
      </c>
      <c r="F189" s="40"/>
      <c r="G189" s="29"/>
      <c r="H189" s="29"/>
    </row>
    <row r="190" spans="1:8" ht="30" customHeight="1" x14ac:dyDescent="0.2">
      <c r="A190" s="3" t="s">
        <v>307</v>
      </c>
      <c r="B190" s="301" t="s">
        <v>308</v>
      </c>
      <c r="C190" s="302"/>
      <c r="D190" s="302"/>
      <c r="E190" s="302"/>
      <c r="F190" s="302"/>
      <c r="G190" s="302"/>
      <c r="H190" s="303"/>
    </row>
    <row r="191" spans="1:8" ht="102" x14ac:dyDescent="0.2">
      <c r="A191" s="3" t="s">
        <v>1253</v>
      </c>
      <c r="B191" s="4"/>
      <c r="C191" s="4" t="s">
        <v>309</v>
      </c>
      <c r="D191" s="4" t="s">
        <v>310</v>
      </c>
      <c r="E191" s="68" t="s">
        <v>311</v>
      </c>
      <c r="F191" s="4"/>
      <c r="G191" s="19"/>
      <c r="H191" s="19"/>
    </row>
    <row r="192" spans="1:8" ht="102" x14ac:dyDescent="0.2">
      <c r="A192" s="3"/>
      <c r="B192" s="4"/>
      <c r="C192" s="15"/>
      <c r="D192" s="4" t="s">
        <v>312</v>
      </c>
      <c r="E192" s="68" t="s">
        <v>313</v>
      </c>
      <c r="F192" s="4"/>
      <c r="G192" s="15"/>
      <c r="H192" s="15"/>
    </row>
    <row r="193" spans="1:8" ht="48" x14ac:dyDescent="0.2">
      <c r="A193" s="3"/>
      <c r="B193" s="4"/>
      <c r="C193" s="19"/>
      <c r="D193" s="19" t="s">
        <v>314</v>
      </c>
      <c r="E193" s="30" t="s">
        <v>315</v>
      </c>
      <c r="F193" s="19"/>
      <c r="G193" s="19"/>
      <c r="H193" s="19"/>
    </row>
    <row r="194" spans="1:8" ht="90.75" customHeight="1" x14ac:dyDescent="0.2">
      <c r="A194" s="3"/>
      <c r="B194" s="4"/>
      <c r="C194" s="19"/>
      <c r="D194" s="19" t="s">
        <v>316</v>
      </c>
      <c r="E194" s="30" t="s">
        <v>317</v>
      </c>
      <c r="F194" s="19"/>
      <c r="G194" s="19"/>
      <c r="H194" s="19"/>
    </row>
    <row r="195" spans="1:8" x14ac:dyDescent="0.2">
      <c r="A195" s="3"/>
      <c r="B195" s="4"/>
      <c r="C195" s="19"/>
      <c r="D195" s="19" t="s">
        <v>318</v>
      </c>
      <c r="E195" s="30" t="s">
        <v>319</v>
      </c>
      <c r="F195" s="19"/>
      <c r="G195" s="29"/>
      <c r="H195" s="29"/>
    </row>
    <row r="196" spans="1:8" ht="51" customHeight="1" x14ac:dyDescent="0.2">
      <c r="A196" s="3"/>
      <c r="B196" s="4"/>
      <c r="C196" s="19"/>
      <c r="D196" s="15" t="s">
        <v>320</v>
      </c>
      <c r="E196" s="83" t="s">
        <v>321</v>
      </c>
      <c r="F196" s="15"/>
      <c r="G196" s="29"/>
      <c r="H196" s="29"/>
    </row>
    <row r="197" spans="1:8" ht="68" x14ac:dyDescent="0.2">
      <c r="A197" s="3" t="s">
        <v>1254</v>
      </c>
      <c r="B197" s="4"/>
      <c r="C197" s="4" t="s">
        <v>322</v>
      </c>
      <c r="D197" s="4" t="s">
        <v>323</v>
      </c>
      <c r="E197" s="30" t="s">
        <v>324</v>
      </c>
      <c r="F197" s="19"/>
      <c r="G197" s="29"/>
      <c r="H197" s="29"/>
    </row>
    <row r="198" spans="1:8" ht="80" x14ac:dyDescent="0.2">
      <c r="A198" s="3"/>
      <c r="B198" s="4"/>
      <c r="C198" s="4"/>
      <c r="D198" s="4" t="s">
        <v>325</v>
      </c>
      <c r="E198" s="30" t="s">
        <v>326</v>
      </c>
      <c r="F198" s="19"/>
      <c r="G198" s="29"/>
      <c r="H198" s="29"/>
    </row>
    <row r="199" spans="1:8" ht="94.5" customHeight="1" x14ac:dyDescent="0.2">
      <c r="A199" s="3"/>
      <c r="B199" s="4"/>
      <c r="C199" s="4"/>
      <c r="D199" s="4" t="s">
        <v>327</v>
      </c>
      <c r="E199" s="30" t="s">
        <v>328</v>
      </c>
      <c r="F199" s="19"/>
      <c r="G199" s="29"/>
      <c r="H199" s="29"/>
    </row>
    <row r="200" spans="1:8" ht="32" x14ac:dyDescent="0.2">
      <c r="A200" s="3"/>
      <c r="B200" s="4"/>
      <c r="C200" s="4"/>
      <c r="D200" s="26" t="s">
        <v>329</v>
      </c>
      <c r="E200" s="30" t="s">
        <v>330</v>
      </c>
      <c r="F200" s="19"/>
      <c r="G200" s="29"/>
      <c r="H200" s="29"/>
    </row>
    <row r="201" spans="1:8" ht="34" x14ac:dyDescent="0.2">
      <c r="A201" s="3" t="s">
        <v>1255</v>
      </c>
      <c r="B201" s="4"/>
      <c r="C201" s="4" t="s">
        <v>331</v>
      </c>
      <c r="D201" s="26" t="s">
        <v>332</v>
      </c>
      <c r="E201" s="30" t="s">
        <v>333</v>
      </c>
      <c r="F201" s="19"/>
      <c r="G201" s="29"/>
      <c r="H201" s="29"/>
    </row>
    <row r="202" spans="1:8" ht="64.5" customHeight="1" x14ac:dyDescent="0.2">
      <c r="A202" s="3"/>
      <c r="B202" s="4"/>
      <c r="C202" s="4"/>
      <c r="D202" s="26" t="s">
        <v>334</v>
      </c>
      <c r="E202" s="30" t="s">
        <v>335</v>
      </c>
      <c r="F202" s="19"/>
      <c r="G202" s="29"/>
      <c r="H202" s="29"/>
    </row>
    <row r="203" spans="1:8" ht="64" x14ac:dyDescent="0.2">
      <c r="A203" s="3"/>
      <c r="B203" s="4"/>
      <c r="C203" s="4"/>
      <c r="D203" s="26" t="s">
        <v>336</v>
      </c>
      <c r="E203" s="30" t="s">
        <v>337</v>
      </c>
      <c r="F203" s="19"/>
      <c r="G203" s="29"/>
      <c r="H203" s="29"/>
    </row>
    <row r="204" spans="1:8" ht="48" x14ac:dyDescent="0.2">
      <c r="A204" s="3"/>
      <c r="B204" s="4"/>
      <c r="C204" s="4"/>
      <c r="D204" s="26" t="s">
        <v>338</v>
      </c>
      <c r="E204" s="30" t="s">
        <v>339</v>
      </c>
      <c r="F204" s="19"/>
      <c r="G204" s="29"/>
      <c r="H204" s="29"/>
    </row>
    <row r="205" spans="1:8" ht="32.25" customHeight="1" x14ac:dyDescent="0.2">
      <c r="A205" s="7" t="s">
        <v>340</v>
      </c>
      <c r="B205" s="311" t="s">
        <v>341</v>
      </c>
      <c r="C205" s="311"/>
      <c r="D205" s="311"/>
      <c r="E205" s="311"/>
      <c r="F205" s="311"/>
      <c r="G205" s="311"/>
      <c r="H205" s="311"/>
    </row>
    <row r="206" spans="1:8" ht="51" x14ac:dyDescent="0.2">
      <c r="A206" s="7" t="s">
        <v>1256</v>
      </c>
      <c r="B206" s="42"/>
      <c r="C206" s="133" t="s">
        <v>342</v>
      </c>
      <c r="D206" s="134" t="s">
        <v>343</v>
      </c>
      <c r="E206" s="135" t="s">
        <v>344</v>
      </c>
      <c r="F206" s="112"/>
      <c r="G206" s="100"/>
      <c r="H206" s="100"/>
    </row>
    <row r="207" spans="1:8" x14ac:dyDescent="0.2">
      <c r="A207" s="3"/>
      <c r="B207" s="42"/>
      <c r="C207" s="49"/>
      <c r="D207" s="37" t="s">
        <v>345</v>
      </c>
      <c r="E207" s="119" t="s">
        <v>346</v>
      </c>
      <c r="F207" s="41"/>
      <c r="G207" s="29"/>
      <c r="H207" s="29"/>
    </row>
    <row r="208" spans="1:8" ht="32" x14ac:dyDescent="0.2">
      <c r="A208" s="3"/>
      <c r="B208" s="43"/>
      <c r="C208" s="49"/>
      <c r="D208" s="37" t="s">
        <v>347</v>
      </c>
      <c r="E208" s="73" t="s">
        <v>348</v>
      </c>
      <c r="F208" s="44"/>
      <c r="G208" s="29"/>
      <c r="H208" s="29"/>
    </row>
    <row r="209" spans="1:8" ht="32" x14ac:dyDescent="0.2">
      <c r="A209" s="3"/>
      <c r="B209" s="43"/>
      <c r="C209" s="49"/>
      <c r="D209" s="37" t="s">
        <v>349</v>
      </c>
      <c r="E209" s="73" t="s">
        <v>350</v>
      </c>
      <c r="F209" s="44"/>
      <c r="G209" s="29"/>
      <c r="H209" s="29"/>
    </row>
    <row r="210" spans="1:8" ht="80.25" customHeight="1" x14ac:dyDescent="0.2">
      <c r="A210" s="3"/>
      <c r="B210" s="43"/>
      <c r="C210" s="49"/>
      <c r="D210" s="37" t="s">
        <v>351</v>
      </c>
      <c r="E210" s="73" t="s">
        <v>352</v>
      </c>
      <c r="F210" s="44"/>
      <c r="G210" s="29"/>
      <c r="H210" s="29"/>
    </row>
    <row r="211" spans="1:8" ht="32" x14ac:dyDescent="0.2">
      <c r="A211" s="3"/>
      <c r="B211" s="43"/>
      <c r="C211" s="49"/>
      <c r="D211" s="37" t="s">
        <v>353</v>
      </c>
      <c r="E211" s="73" t="s">
        <v>354</v>
      </c>
      <c r="F211" s="44"/>
      <c r="G211" s="29"/>
      <c r="H211" s="29"/>
    </row>
    <row r="212" spans="1:8" ht="64" x14ac:dyDescent="0.2">
      <c r="A212" s="3"/>
      <c r="B212" s="43"/>
      <c r="C212" s="49"/>
      <c r="D212" s="37" t="s">
        <v>355</v>
      </c>
      <c r="E212" s="73" t="s">
        <v>356</v>
      </c>
      <c r="F212" s="44"/>
      <c r="G212" s="29"/>
      <c r="H212" s="29"/>
    </row>
    <row r="213" spans="1:8" ht="54.75" customHeight="1" x14ac:dyDescent="0.2">
      <c r="A213" s="3"/>
      <c r="B213" s="43"/>
      <c r="C213" s="49"/>
      <c r="D213" s="37" t="s">
        <v>357</v>
      </c>
      <c r="E213" s="73"/>
      <c r="F213" s="44"/>
      <c r="G213" s="29"/>
      <c r="H213" s="29"/>
    </row>
    <row r="214" spans="1:8" ht="51" x14ac:dyDescent="0.2">
      <c r="A214" s="3" t="s">
        <v>1257</v>
      </c>
      <c r="B214" s="43"/>
      <c r="C214" s="49" t="s">
        <v>358</v>
      </c>
      <c r="D214" s="49" t="s">
        <v>359</v>
      </c>
      <c r="E214" s="120" t="s">
        <v>360</v>
      </c>
      <c r="F214" s="43"/>
      <c r="G214" s="29"/>
      <c r="H214" s="29"/>
    </row>
    <row r="215" spans="1:8" ht="64" x14ac:dyDescent="0.2">
      <c r="A215" s="3"/>
      <c r="B215" s="43"/>
      <c r="C215" s="49"/>
      <c r="D215" s="49" t="s">
        <v>361</v>
      </c>
      <c r="E215" s="73" t="s">
        <v>362</v>
      </c>
      <c r="F215" s="44"/>
      <c r="G215" s="29"/>
      <c r="H215" s="29"/>
    </row>
    <row r="216" spans="1:8" ht="78" customHeight="1" x14ac:dyDescent="0.2">
      <c r="A216" s="3"/>
      <c r="B216" s="43"/>
      <c r="C216" s="49"/>
      <c r="D216" s="27" t="s">
        <v>363</v>
      </c>
      <c r="E216" s="73" t="s">
        <v>364</v>
      </c>
      <c r="F216" s="44"/>
      <c r="G216" s="29"/>
      <c r="H216" s="29"/>
    </row>
    <row r="217" spans="1:8" ht="80" x14ac:dyDescent="0.2">
      <c r="A217" s="3" t="s">
        <v>1258</v>
      </c>
      <c r="B217" s="43"/>
      <c r="C217" s="49" t="s">
        <v>365</v>
      </c>
      <c r="D217" s="27" t="s">
        <v>366</v>
      </c>
      <c r="E217" s="73" t="s">
        <v>367</v>
      </c>
      <c r="F217" s="44"/>
      <c r="G217" s="29"/>
      <c r="H217" s="29"/>
    </row>
    <row r="218" spans="1:8" ht="32" x14ac:dyDescent="0.2">
      <c r="A218" s="3"/>
      <c r="B218" s="43"/>
      <c r="C218" s="49"/>
      <c r="D218" s="27" t="s">
        <v>368</v>
      </c>
      <c r="E218" s="73" t="s">
        <v>369</v>
      </c>
      <c r="F218" s="44"/>
      <c r="G218" s="29"/>
      <c r="H218" s="29"/>
    </row>
    <row r="219" spans="1:8" ht="64" x14ac:dyDescent="0.2">
      <c r="A219" s="3"/>
      <c r="B219" s="43"/>
      <c r="C219" s="49"/>
      <c r="D219" s="27" t="s">
        <v>370</v>
      </c>
      <c r="E219" s="73" t="s">
        <v>371</v>
      </c>
      <c r="F219" s="44"/>
      <c r="G219" s="29"/>
      <c r="H219" s="29"/>
    </row>
    <row r="220" spans="1:8" ht="46.5" customHeight="1" x14ac:dyDescent="0.2">
      <c r="A220" s="3"/>
      <c r="B220" s="43"/>
      <c r="C220" s="49"/>
      <c r="D220" s="117" t="s">
        <v>372</v>
      </c>
      <c r="E220" s="73" t="s">
        <v>373</v>
      </c>
      <c r="F220" s="44"/>
      <c r="G220" s="29"/>
      <c r="H220" s="29"/>
    </row>
    <row r="221" spans="1:8" ht="32" x14ac:dyDescent="0.2">
      <c r="A221" s="3"/>
      <c r="B221" s="43"/>
      <c r="C221" s="49"/>
      <c r="D221" s="27" t="s">
        <v>374</v>
      </c>
      <c r="E221" s="73"/>
      <c r="F221" s="44"/>
      <c r="G221" s="29"/>
      <c r="H221" s="29"/>
    </row>
    <row r="222" spans="1:8" ht="68" x14ac:dyDescent="0.2">
      <c r="A222" s="3" t="s">
        <v>1259</v>
      </c>
      <c r="B222" s="43"/>
      <c r="C222" s="49" t="s">
        <v>375</v>
      </c>
      <c r="D222" s="49" t="s">
        <v>376</v>
      </c>
      <c r="E222" s="120" t="s">
        <v>377</v>
      </c>
      <c r="F222" s="43"/>
      <c r="G222" s="11"/>
      <c r="H222" s="29"/>
    </row>
    <row r="223" spans="1:8" ht="60" customHeight="1" x14ac:dyDescent="0.2">
      <c r="A223" s="3"/>
      <c r="B223" s="43"/>
      <c r="C223" s="49"/>
      <c r="D223" s="49" t="s">
        <v>378</v>
      </c>
      <c r="E223" s="120" t="s">
        <v>379</v>
      </c>
      <c r="F223" s="43"/>
      <c r="G223" s="29"/>
      <c r="H223" s="29"/>
    </row>
    <row r="224" spans="1:8" ht="85" x14ac:dyDescent="0.2">
      <c r="A224" s="3"/>
      <c r="B224" s="43"/>
      <c r="C224" s="49"/>
      <c r="D224" s="49" t="s">
        <v>380</v>
      </c>
      <c r="E224" s="120" t="s">
        <v>381</v>
      </c>
      <c r="F224" s="43"/>
      <c r="G224" s="29"/>
      <c r="H224" s="29"/>
    </row>
    <row r="225" spans="1:8" ht="41.25" customHeight="1" x14ac:dyDescent="0.2">
      <c r="A225" s="3" t="s">
        <v>382</v>
      </c>
      <c r="B225" s="301" t="s">
        <v>383</v>
      </c>
      <c r="C225" s="302"/>
      <c r="D225" s="302"/>
      <c r="E225" s="302"/>
      <c r="F225" s="302"/>
      <c r="G225" s="302"/>
      <c r="H225" s="303"/>
    </row>
    <row r="226" spans="1:8" ht="51" x14ac:dyDescent="0.2">
      <c r="A226" s="3" t="s">
        <v>1260</v>
      </c>
      <c r="B226" s="4"/>
      <c r="C226" s="4" t="s">
        <v>384</v>
      </c>
      <c r="D226" s="19" t="s">
        <v>385</v>
      </c>
      <c r="E226" s="30" t="s">
        <v>386</v>
      </c>
      <c r="F226" s="19"/>
      <c r="G226" s="29"/>
      <c r="H226" s="29"/>
    </row>
    <row r="227" spans="1:8" x14ac:dyDescent="0.2">
      <c r="A227" s="3"/>
      <c r="B227" s="4"/>
      <c r="C227" s="4"/>
      <c r="D227" s="19" t="s">
        <v>387</v>
      </c>
      <c r="E227" s="30"/>
      <c r="F227" s="19"/>
      <c r="G227" s="29"/>
      <c r="H227" s="29"/>
    </row>
    <row r="228" spans="1:8" ht="27.75" customHeight="1" x14ac:dyDescent="0.2">
      <c r="A228" s="3"/>
      <c r="B228" s="4"/>
      <c r="C228" s="4"/>
      <c r="D228" s="19" t="s">
        <v>388</v>
      </c>
      <c r="E228" s="30"/>
      <c r="F228" s="19"/>
      <c r="G228" s="29"/>
      <c r="H228" s="29"/>
    </row>
    <row r="229" spans="1:8" ht="32" x14ac:dyDescent="0.2">
      <c r="A229" s="3"/>
      <c r="B229" s="4"/>
      <c r="C229" s="4"/>
      <c r="D229" s="19" t="s">
        <v>389</v>
      </c>
      <c r="E229" s="30"/>
      <c r="F229" s="19"/>
      <c r="G229" s="29"/>
      <c r="H229" s="29"/>
    </row>
    <row r="230" spans="1:8" ht="34" x14ac:dyDescent="0.2">
      <c r="A230" s="3" t="s">
        <v>1261</v>
      </c>
      <c r="B230" s="4"/>
      <c r="C230" s="4" t="s">
        <v>390</v>
      </c>
      <c r="D230" s="19" t="s">
        <v>391</v>
      </c>
      <c r="E230" s="30"/>
      <c r="F230" s="19"/>
      <c r="G230" s="29"/>
      <c r="H230" s="29"/>
    </row>
    <row r="231" spans="1:8" x14ac:dyDescent="0.2">
      <c r="A231" s="3"/>
      <c r="B231" s="4"/>
      <c r="C231" s="4"/>
      <c r="D231" s="19" t="s">
        <v>392</v>
      </c>
      <c r="E231" s="30"/>
      <c r="F231" s="19"/>
      <c r="G231" s="29"/>
      <c r="H231" s="29"/>
    </row>
    <row r="232" spans="1:8" x14ac:dyDescent="0.2">
      <c r="A232" s="3"/>
      <c r="B232" s="4"/>
      <c r="C232" s="4"/>
      <c r="D232" s="15" t="s">
        <v>393</v>
      </c>
      <c r="E232" s="83"/>
      <c r="F232" s="15"/>
      <c r="H232" s="105" t="s">
        <v>90</v>
      </c>
    </row>
    <row r="233" spans="1:8" ht="15.75" customHeight="1" x14ac:dyDescent="0.2">
      <c r="A233" s="295" t="s">
        <v>394</v>
      </c>
      <c r="B233" s="296"/>
      <c r="C233" s="296"/>
      <c r="D233" s="296"/>
      <c r="E233" s="296"/>
      <c r="F233" s="296"/>
      <c r="G233" s="296"/>
      <c r="H233" s="297"/>
    </row>
    <row r="234" spans="1:8" ht="21.75" customHeight="1" x14ac:dyDescent="0.2">
      <c r="A234" s="3" t="s">
        <v>395</v>
      </c>
      <c r="B234" s="301" t="s">
        <v>396</v>
      </c>
      <c r="C234" s="302"/>
      <c r="D234" s="302"/>
      <c r="E234" s="302"/>
      <c r="F234" s="302"/>
      <c r="G234" s="302"/>
      <c r="H234" s="303"/>
    </row>
    <row r="235" spans="1:8" ht="64" x14ac:dyDescent="0.2">
      <c r="A235" s="3" t="s">
        <v>1262</v>
      </c>
      <c r="B235" s="4"/>
      <c r="C235" s="4" t="s">
        <v>397</v>
      </c>
      <c r="D235" s="14" t="s">
        <v>398</v>
      </c>
      <c r="E235" s="92" t="s">
        <v>399</v>
      </c>
      <c r="F235" s="10"/>
      <c r="G235" s="29"/>
      <c r="H235" s="29"/>
    </row>
    <row r="236" spans="1:8" ht="48" x14ac:dyDescent="0.2">
      <c r="A236" s="3"/>
      <c r="B236" s="4"/>
      <c r="C236" s="4"/>
      <c r="D236" s="14" t="s">
        <v>400</v>
      </c>
      <c r="E236" s="84" t="s">
        <v>401</v>
      </c>
      <c r="F236" s="14"/>
      <c r="G236" s="14" t="s">
        <v>402</v>
      </c>
      <c r="H236" s="29"/>
    </row>
    <row r="237" spans="1:8" ht="32" x14ac:dyDescent="0.2">
      <c r="A237" s="3"/>
      <c r="B237" s="4"/>
      <c r="C237" s="4"/>
      <c r="D237" s="14" t="s">
        <v>403</v>
      </c>
      <c r="E237" s="84" t="s">
        <v>404</v>
      </c>
      <c r="F237" s="14"/>
      <c r="G237" s="29"/>
      <c r="H237" s="29"/>
    </row>
    <row r="238" spans="1:8" ht="46" customHeight="1" x14ac:dyDescent="0.2">
      <c r="A238" s="3" t="s">
        <v>1203</v>
      </c>
      <c r="B238" s="4"/>
      <c r="C238" s="4" t="s">
        <v>405</v>
      </c>
      <c r="D238" s="4" t="s">
        <v>406</v>
      </c>
      <c r="E238" s="93" t="s">
        <v>407</v>
      </c>
      <c r="F238" s="45"/>
      <c r="G238" s="29"/>
      <c r="H238" s="29"/>
    </row>
    <row r="239" spans="1:8" ht="46" customHeight="1" x14ac:dyDescent="0.2">
      <c r="A239" s="3"/>
      <c r="B239" s="4"/>
      <c r="C239" s="4"/>
      <c r="D239" s="4" t="s">
        <v>408</v>
      </c>
      <c r="E239" s="94" t="s">
        <v>409</v>
      </c>
      <c r="F239" s="17"/>
      <c r="G239" s="29"/>
      <c r="H239" s="29"/>
    </row>
    <row r="240" spans="1:8" ht="46" customHeight="1" x14ac:dyDescent="0.2">
      <c r="A240" s="3"/>
      <c r="B240" s="4"/>
      <c r="C240" s="4"/>
      <c r="D240" s="14" t="s">
        <v>410</v>
      </c>
      <c r="E240" s="84" t="s">
        <v>411</v>
      </c>
      <c r="F240" s="14"/>
      <c r="G240" s="29"/>
      <c r="H240" s="29"/>
    </row>
    <row r="241" spans="1:8" ht="34" x14ac:dyDescent="0.2">
      <c r="A241" s="3" t="s">
        <v>1263</v>
      </c>
      <c r="B241" s="4"/>
      <c r="C241" s="4" t="s">
        <v>412</v>
      </c>
      <c r="D241" s="4" t="s">
        <v>413</v>
      </c>
      <c r="E241" s="84" t="s">
        <v>414</v>
      </c>
      <c r="F241" s="14"/>
      <c r="G241" s="29"/>
      <c r="H241" s="29"/>
    </row>
    <row r="242" spans="1:8" ht="34" x14ac:dyDescent="0.2">
      <c r="A242" s="3"/>
      <c r="B242" s="4"/>
      <c r="C242" s="4"/>
      <c r="D242" s="4" t="s">
        <v>415</v>
      </c>
      <c r="E242" s="84" t="s">
        <v>414</v>
      </c>
      <c r="F242" s="14"/>
      <c r="G242" s="29"/>
      <c r="H242" s="29"/>
    </row>
    <row r="243" spans="1:8" ht="34" x14ac:dyDescent="0.2">
      <c r="A243" s="3"/>
      <c r="B243" s="4"/>
      <c r="C243" s="4"/>
      <c r="D243" s="4" t="s">
        <v>416</v>
      </c>
      <c r="E243" s="84" t="s">
        <v>414</v>
      </c>
      <c r="F243" s="14"/>
      <c r="G243" s="29"/>
      <c r="H243" s="29"/>
    </row>
    <row r="244" spans="1:8" ht="64" x14ac:dyDescent="0.2">
      <c r="A244" s="3"/>
      <c r="B244" s="4"/>
      <c r="C244" s="4"/>
      <c r="D244" s="4" t="s">
        <v>417</v>
      </c>
      <c r="E244" s="95" t="s">
        <v>418</v>
      </c>
      <c r="F244" s="14"/>
      <c r="G244" s="107"/>
      <c r="H244" s="29"/>
    </row>
    <row r="245" spans="1:8" ht="30.75" customHeight="1" x14ac:dyDescent="0.2">
      <c r="A245" s="3" t="s">
        <v>419</v>
      </c>
      <c r="B245" s="298" t="s">
        <v>420</v>
      </c>
      <c r="C245" s="299"/>
      <c r="D245" s="299"/>
      <c r="E245" s="299"/>
      <c r="F245" s="299"/>
      <c r="G245" s="299"/>
      <c r="H245" s="300"/>
    </row>
    <row r="246" spans="1:8" ht="51" x14ac:dyDescent="0.2">
      <c r="A246" s="3" t="s">
        <v>1264</v>
      </c>
      <c r="B246" s="23"/>
      <c r="C246" s="4" t="s">
        <v>421</v>
      </c>
      <c r="D246" s="46" t="s">
        <v>422</v>
      </c>
      <c r="E246" s="68" t="s">
        <v>423</v>
      </c>
      <c r="F246" s="4"/>
      <c r="G246" s="29"/>
      <c r="H246" s="29"/>
    </row>
    <row r="247" spans="1:8" ht="51" x14ac:dyDescent="0.2">
      <c r="A247" s="3"/>
      <c r="B247" s="23"/>
      <c r="C247" s="4"/>
      <c r="D247" s="46" t="s">
        <v>424</v>
      </c>
      <c r="E247" s="68" t="s">
        <v>425</v>
      </c>
      <c r="F247" s="4"/>
      <c r="G247" s="29"/>
      <c r="H247" s="29"/>
    </row>
    <row r="248" spans="1:8" ht="68" x14ac:dyDescent="0.2">
      <c r="A248" s="3"/>
      <c r="B248" s="23"/>
      <c r="C248" s="4"/>
      <c r="D248" s="19" t="s">
        <v>426</v>
      </c>
      <c r="E248" s="96" t="s">
        <v>427</v>
      </c>
      <c r="F248" s="18"/>
      <c r="G248" s="33"/>
      <c r="H248" s="29"/>
    </row>
    <row r="249" spans="1:8" ht="48" x14ac:dyDescent="0.2">
      <c r="A249" s="3" t="s">
        <v>1265</v>
      </c>
      <c r="B249" s="23"/>
      <c r="C249" s="47" t="s">
        <v>428</v>
      </c>
      <c r="D249" s="14" t="s">
        <v>429</v>
      </c>
      <c r="E249" s="67" t="s">
        <v>430</v>
      </c>
      <c r="F249" s="26"/>
      <c r="G249" s="33"/>
      <c r="H249" s="29"/>
    </row>
    <row r="250" spans="1:8" ht="48" x14ac:dyDescent="0.2">
      <c r="A250" s="3"/>
      <c r="B250" s="23"/>
      <c r="C250" s="48"/>
      <c r="D250" s="14" t="s">
        <v>431</v>
      </c>
      <c r="E250" s="67" t="s">
        <v>432</v>
      </c>
      <c r="F250" s="26"/>
      <c r="G250" s="29"/>
      <c r="H250" s="29"/>
    </row>
    <row r="251" spans="1:8" ht="81" customHeight="1" x14ac:dyDescent="0.2">
      <c r="A251" s="3"/>
      <c r="B251" s="23"/>
      <c r="C251" s="48"/>
      <c r="D251" s="14" t="s">
        <v>433</v>
      </c>
      <c r="E251" s="67" t="s">
        <v>434</v>
      </c>
      <c r="F251" s="26"/>
      <c r="G251" s="29"/>
      <c r="H251" s="29"/>
    </row>
    <row r="252" spans="1:8" ht="47.25" customHeight="1" x14ac:dyDescent="0.2">
      <c r="A252" s="3" t="s">
        <v>435</v>
      </c>
      <c r="B252" s="301" t="s">
        <v>436</v>
      </c>
      <c r="C252" s="302"/>
      <c r="D252" s="302"/>
      <c r="E252" s="302"/>
      <c r="F252" s="302"/>
      <c r="G252" s="302"/>
      <c r="H252" s="303"/>
    </row>
    <row r="253" spans="1:8" ht="34" x14ac:dyDescent="0.2">
      <c r="A253" s="3" t="s">
        <v>1266</v>
      </c>
      <c r="B253" s="4"/>
      <c r="C253" s="4" t="s">
        <v>437</v>
      </c>
      <c r="D253" s="5" t="s">
        <v>438</v>
      </c>
      <c r="E253" s="84" t="s">
        <v>439</v>
      </c>
      <c r="F253" s="14"/>
      <c r="G253" s="29"/>
      <c r="H253" s="29"/>
    </row>
    <row r="254" spans="1:8" ht="122.25" customHeight="1" x14ac:dyDescent="0.2">
      <c r="A254" s="3"/>
      <c r="B254" s="4"/>
      <c r="C254" s="4"/>
      <c r="D254" s="5" t="s">
        <v>440</v>
      </c>
      <c r="E254" s="84" t="s">
        <v>441</v>
      </c>
      <c r="F254" s="14"/>
      <c r="G254" s="29"/>
      <c r="H254" s="29"/>
    </row>
    <row r="255" spans="1:8" ht="78.75" customHeight="1" x14ac:dyDescent="0.2">
      <c r="A255" s="3"/>
      <c r="B255" s="4"/>
      <c r="C255" s="14"/>
      <c r="D255" s="19" t="s">
        <v>442</v>
      </c>
      <c r="E255" s="30" t="s">
        <v>443</v>
      </c>
      <c r="F255" s="19"/>
      <c r="G255" s="29"/>
      <c r="H255" s="29"/>
    </row>
    <row r="256" spans="1:8" ht="34" x14ac:dyDescent="0.2">
      <c r="A256" s="3" t="s">
        <v>1267</v>
      </c>
      <c r="B256" s="4"/>
      <c r="C256" s="4" t="s">
        <v>444</v>
      </c>
      <c r="D256" s="49" t="s">
        <v>445</v>
      </c>
      <c r="E256" s="84" t="s">
        <v>446</v>
      </c>
      <c r="F256" s="14"/>
      <c r="G256" s="29"/>
      <c r="H256" s="29"/>
    </row>
    <row r="257" spans="1:8" ht="32" x14ac:dyDescent="0.2">
      <c r="A257" s="3"/>
      <c r="B257" s="4"/>
      <c r="C257" s="4"/>
      <c r="D257" s="49" t="s">
        <v>447</v>
      </c>
      <c r="E257" s="89" t="s">
        <v>448</v>
      </c>
      <c r="F257" s="14"/>
      <c r="G257" s="29"/>
      <c r="H257" s="29"/>
    </row>
    <row r="258" spans="1:8" ht="48" x14ac:dyDescent="0.2">
      <c r="A258" s="3"/>
      <c r="B258" s="4"/>
      <c r="C258" s="4"/>
      <c r="D258" s="49" t="s">
        <v>449</v>
      </c>
      <c r="E258" s="89" t="s">
        <v>450</v>
      </c>
      <c r="F258" s="14"/>
      <c r="G258" s="29"/>
      <c r="H258" s="29"/>
    </row>
    <row r="259" spans="1:8" ht="32" x14ac:dyDescent="0.2">
      <c r="A259" s="3"/>
      <c r="B259" s="4"/>
      <c r="C259" s="4"/>
      <c r="D259" s="50" t="s">
        <v>451</v>
      </c>
      <c r="E259" s="84" t="s">
        <v>452</v>
      </c>
      <c r="F259" s="14"/>
      <c r="G259" s="29"/>
      <c r="H259" s="29"/>
    </row>
    <row r="260" spans="1:8" ht="33.75" customHeight="1" x14ac:dyDescent="0.2">
      <c r="A260" s="3" t="s">
        <v>453</v>
      </c>
      <c r="B260" s="304" t="s">
        <v>454</v>
      </c>
      <c r="C260" s="305"/>
      <c r="D260" s="305"/>
      <c r="E260" s="305"/>
      <c r="F260" s="305"/>
      <c r="G260" s="305"/>
      <c r="H260" s="306"/>
    </row>
    <row r="261" spans="1:8" ht="48" x14ac:dyDescent="0.2">
      <c r="A261" s="3" t="s">
        <v>1268</v>
      </c>
      <c r="B261" s="4"/>
      <c r="C261" s="4" t="s">
        <v>455</v>
      </c>
      <c r="D261" s="38" t="s">
        <v>456</v>
      </c>
      <c r="E261" s="90" t="s">
        <v>457</v>
      </c>
      <c r="F261" s="38"/>
      <c r="G261" s="29"/>
      <c r="H261" s="29"/>
    </row>
    <row r="262" spans="1:8" ht="32" x14ac:dyDescent="0.2">
      <c r="A262" s="3"/>
      <c r="B262" s="4"/>
      <c r="C262" s="4"/>
      <c r="D262" s="29" t="s">
        <v>458</v>
      </c>
      <c r="E262" s="84" t="s">
        <v>459</v>
      </c>
      <c r="F262" s="14"/>
      <c r="G262" s="29"/>
      <c r="H262" s="29"/>
    </row>
    <row r="263" spans="1:8" x14ac:dyDescent="0.2">
      <c r="A263" s="3"/>
      <c r="B263" s="4"/>
      <c r="C263" s="4"/>
      <c r="D263" s="14" t="s">
        <v>460</v>
      </c>
      <c r="E263" s="84" t="s">
        <v>461</v>
      </c>
      <c r="F263" s="14"/>
      <c r="G263" s="29"/>
      <c r="H263" s="29"/>
    </row>
    <row r="264" spans="1:8" ht="34" x14ac:dyDescent="0.2">
      <c r="A264" s="3" t="s">
        <v>1269</v>
      </c>
      <c r="B264" s="4"/>
      <c r="C264" s="49" t="s">
        <v>462</v>
      </c>
      <c r="D264" s="14" t="s">
        <v>463</v>
      </c>
      <c r="E264" s="84" t="s">
        <v>464</v>
      </c>
      <c r="F264" s="14"/>
      <c r="G264" s="29"/>
      <c r="H264" s="29"/>
    </row>
    <row r="265" spans="1:8" x14ac:dyDescent="0.2">
      <c r="A265" s="3"/>
      <c r="B265" s="4"/>
      <c r="C265" s="11"/>
      <c r="D265" s="14" t="s">
        <v>465</v>
      </c>
      <c r="E265" s="87" t="s">
        <v>466</v>
      </c>
      <c r="F265" s="29"/>
      <c r="G265" s="29"/>
      <c r="H265" s="29"/>
    </row>
    <row r="266" spans="1:8" ht="32" x14ac:dyDescent="0.2">
      <c r="A266" s="3"/>
      <c r="B266" s="4"/>
      <c r="C266" s="4"/>
      <c r="D266" s="14" t="s">
        <v>467</v>
      </c>
      <c r="E266" s="84" t="s">
        <v>468</v>
      </c>
      <c r="F266" s="14"/>
      <c r="G266" s="29"/>
      <c r="H266" s="29"/>
    </row>
    <row r="267" spans="1:8" ht="26.25" customHeight="1" x14ac:dyDescent="0.2">
      <c r="A267" s="3" t="s">
        <v>469</v>
      </c>
      <c r="B267" s="301" t="s">
        <v>470</v>
      </c>
      <c r="C267" s="302"/>
      <c r="D267" s="302"/>
      <c r="E267" s="302"/>
      <c r="F267" s="302"/>
      <c r="G267" s="302"/>
      <c r="H267" s="303"/>
    </row>
    <row r="268" spans="1:8" ht="51" x14ac:dyDescent="0.2">
      <c r="A268" s="3" t="s">
        <v>1270</v>
      </c>
      <c r="B268" s="4"/>
      <c r="C268" s="4" t="s">
        <v>471</v>
      </c>
      <c r="D268" s="14" t="s">
        <v>472</v>
      </c>
      <c r="E268" s="84" t="s">
        <v>473</v>
      </c>
      <c r="F268" s="14"/>
      <c r="G268" s="29"/>
      <c r="H268" s="29"/>
    </row>
    <row r="269" spans="1:8" ht="32" x14ac:dyDescent="0.2">
      <c r="A269" s="3"/>
      <c r="B269" s="4"/>
      <c r="C269" s="4"/>
      <c r="D269" s="14" t="s">
        <v>474</v>
      </c>
      <c r="E269" s="84" t="s">
        <v>475</v>
      </c>
      <c r="F269" s="14"/>
      <c r="G269" s="29"/>
      <c r="H269" s="29"/>
    </row>
    <row r="270" spans="1:8" ht="64" x14ac:dyDescent="0.2">
      <c r="A270" s="3"/>
      <c r="B270" s="4"/>
      <c r="C270" s="4"/>
      <c r="D270" s="14" t="s">
        <v>476</v>
      </c>
      <c r="E270" s="84" t="s">
        <v>477</v>
      </c>
      <c r="F270" s="14"/>
      <c r="G270" s="29"/>
      <c r="H270" s="29"/>
    </row>
    <row r="271" spans="1:8" ht="34" x14ac:dyDescent="0.2">
      <c r="A271" s="3" t="s">
        <v>1271</v>
      </c>
      <c r="B271" s="4"/>
      <c r="C271" s="4" t="s">
        <v>478</v>
      </c>
      <c r="D271" s="14" t="s">
        <v>479</v>
      </c>
      <c r="E271" s="84" t="s">
        <v>480</v>
      </c>
      <c r="F271" s="14"/>
      <c r="G271" s="29"/>
      <c r="H271" s="29"/>
    </row>
    <row r="272" spans="1:8" ht="32" x14ac:dyDescent="0.2">
      <c r="A272" s="3"/>
      <c r="B272" s="4"/>
      <c r="C272" s="4"/>
      <c r="D272" s="14" t="s">
        <v>481</v>
      </c>
      <c r="E272" s="84" t="s">
        <v>482</v>
      </c>
      <c r="F272" s="14"/>
      <c r="G272" s="29"/>
      <c r="H272" s="29"/>
    </row>
    <row r="273" spans="1:8" ht="57.75" customHeight="1" x14ac:dyDescent="0.2">
      <c r="A273" s="3" t="s">
        <v>1272</v>
      </c>
      <c r="B273" s="4"/>
      <c r="C273" s="4" t="s">
        <v>483</v>
      </c>
      <c r="D273" s="14" t="s">
        <v>484</v>
      </c>
      <c r="E273" s="84" t="s">
        <v>485</v>
      </c>
      <c r="F273" s="14"/>
      <c r="G273" s="29"/>
      <c r="H273" s="29"/>
    </row>
    <row r="274" spans="1:8" ht="32" x14ac:dyDescent="0.2">
      <c r="A274" s="3"/>
      <c r="B274" s="4"/>
      <c r="C274" s="4"/>
      <c r="D274" s="14" t="s">
        <v>486</v>
      </c>
      <c r="E274" s="84" t="s">
        <v>487</v>
      </c>
      <c r="F274" s="14"/>
      <c r="G274" s="29"/>
      <c r="H274" s="29"/>
    </row>
    <row r="275" spans="1:8" x14ac:dyDescent="0.2">
      <c r="A275" s="3"/>
      <c r="B275" s="4"/>
      <c r="C275" s="4"/>
      <c r="D275" s="14" t="s">
        <v>488</v>
      </c>
      <c r="E275" s="84" t="s">
        <v>489</v>
      </c>
      <c r="F275" s="14"/>
      <c r="G275" s="29"/>
      <c r="H275" s="29"/>
    </row>
    <row r="276" spans="1:8" ht="35.25" customHeight="1" x14ac:dyDescent="0.2">
      <c r="A276" s="3" t="s">
        <v>490</v>
      </c>
      <c r="B276" s="301" t="s">
        <v>491</v>
      </c>
      <c r="C276" s="302"/>
      <c r="D276" s="302"/>
      <c r="E276" s="302"/>
      <c r="F276" s="302"/>
      <c r="G276" s="302"/>
      <c r="H276" s="303"/>
    </row>
    <row r="277" spans="1:8" ht="34" x14ac:dyDescent="0.2">
      <c r="A277" s="3" t="s">
        <v>1273</v>
      </c>
      <c r="B277" s="4"/>
      <c r="C277" s="4" t="s">
        <v>492</v>
      </c>
      <c r="D277" s="14" t="s">
        <v>493</v>
      </c>
      <c r="E277" s="84" t="s">
        <v>494</v>
      </c>
      <c r="F277" s="14"/>
      <c r="G277" s="29"/>
      <c r="H277" s="29"/>
    </row>
    <row r="278" spans="1:8" ht="32" x14ac:dyDescent="0.2">
      <c r="A278" s="3"/>
      <c r="B278" s="4"/>
      <c r="C278" s="4"/>
      <c r="D278" s="51" t="s">
        <v>495</v>
      </c>
      <c r="E278" s="84" t="s">
        <v>496</v>
      </c>
      <c r="F278" s="14"/>
      <c r="G278" s="29"/>
      <c r="H278" s="29"/>
    </row>
    <row r="279" spans="1:8" ht="32" x14ac:dyDescent="0.2">
      <c r="A279" s="3"/>
      <c r="B279" s="4"/>
      <c r="C279" s="4"/>
      <c r="D279" s="14" t="s">
        <v>497</v>
      </c>
      <c r="E279" s="84" t="s">
        <v>498</v>
      </c>
      <c r="F279" s="14"/>
      <c r="G279" s="29"/>
      <c r="H279" s="29"/>
    </row>
    <row r="280" spans="1:8" ht="32" x14ac:dyDescent="0.2">
      <c r="A280" s="3"/>
      <c r="B280" s="4"/>
      <c r="C280" s="4"/>
      <c r="D280" s="14" t="s">
        <v>499</v>
      </c>
      <c r="E280" s="84" t="s">
        <v>500</v>
      </c>
      <c r="F280" s="14"/>
      <c r="G280" s="29"/>
      <c r="H280" s="29"/>
    </row>
    <row r="281" spans="1:8" ht="47.25" customHeight="1" x14ac:dyDescent="0.2">
      <c r="A281" s="3" t="s">
        <v>501</v>
      </c>
      <c r="B281" s="301" t="s">
        <v>502</v>
      </c>
      <c r="C281" s="302"/>
      <c r="D281" s="302"/>
      <c r="E281" s="302"/>
      <c r="F281" s="302"/>
      <c r="G281" s="302"/>
      <c r="H281" s="303"/>
    </row>
    <row r="282" spans="1:8" ht="48" x14ac:dyDescent="0.2">
      <c r="A282" s="3" t="s">
        <v>1277</v>
      </c>
      <c r="B282" s="52"/>
      <c r="C282" s="4" t="s">
        <v>503</v>
      </c>
      <c r="D282" s="14" t="s">
        <v>504</v>
      </c>
      <c r="E282" s="84" t="s">
        <v>505</v>
      </c>
      <c r="F282" s="14"/>
      <c r="G282" s="29"/>
      <c r="H282" s="29"/>
    </row>
    <row r="283" spans="1:8" ht="48" x14ac:dyDescent="0.2">
      <c r="A283" s="3"/>
      <c r="B283" s="4"/>
      <c r="C283" s="4"/>
      <c r="D283" s="14" t="s">
        <v>506</v>
      </c>
      <c r="E283" s="84" t="s">
        <v>507</v>
      </c>
      <c r="F283" s="14"/>
      <c r="G283" s="29"/>
      <c r="H283" s="29"/>
    </row>
    <row r="284" spans="1:8" ht="48" x14ac:dyDescent="0.2">
      <c r="A284" s="3"/>
      <c r="B284" s="4"/>
      <c r="C284" s="4"/>
      <c r="D284" s="14" t="s">
        <v>508</v>
      </c>
      <c r="E284" s="84" t="s">
        <v>509</v>
      </c>
      <c r="F284" s="14"/>
      <c r="G284" s="29"/>
      <c r="H284" s="29"/>
    </row>
    <row r="285" spans="1:8" ht="34" x14ac:dyDescent="0.2">
      <c r="A285" s="3" t="s">
        <v>1278</v>
      </c>
      <c r="B285" s="4"/>
      <c r="C285" s="4" t="s">
        <v>510</v>
      </c>
      <c r="D285" s="14" t="s">
        <v>511</v>
      </c>
      <c r="E285" s="84" t="s">
        <v>512</v>
      </c>
      <c r="F285" s="14"/>
      <c r="G285" s="29"/>
      <c r="H285" s="29"/>
    </row>
    <row r="286" spans="1:8" ht="32" x14ac:dyDescent="0.2">
      <c r="A286" s="3"/>
      <c r="B286" s="4"/>
      <c r="C286" s="4"/>
      <c r="D286" s="14" t="s">
        <v>513</v>
      </c>
      <c r="E286" s="84" t="s">
        <v>514</v>
      </c>
      <c r="F286" s="14"/>
      <c r="G286" s="29"/>
      <c r="H286" s="29"/>
    </row>
    <row r="287" spans="1:8" ht="48" customHeight="1" x14ac:dyDescent="0.2">
      <c r="A287" s="3" t="s">
        <v>515</v>
      </c>
      <c r="B287" s="301" t="s">
        <v>516</v>
      </c>
      <c r="C287" s="302"/>
      <c r="D287" s="302"/>
      <c r="E287" s="302"/>
      <c r="F287" s="302"/>
      <c r="G287" s="302"/>
      <c r="H287" s="303"/>
    </row>
    <row r="288" spans="1:8" ht="210" customHeight="1" x14ac:dyDescent="0.2">
      <c r="A288" s="3" t="s">
        <v>1279</v>
      </c>
      <c r="B288" s="4"/>
      <c r="C288" s="4" t="s">
        <v>517</v>
      </c>
      <c r="D288" s="4" t="s">
        <v>518</v>
      </c>
      <c r="E288" s="68" t="s">
        <v>519</v>
      </c>
      <c r="F288" s="4"/>
      <c r="G288" s="29"/>
      <c r="H288" s="29"/>
    </row>
    <row r="289" spans="1:8" ht="208" x14ac:dyDescent="0.2">
      <c r="A289" s="3"/>
      <c r="B289" s="4"/>
      <c r="C289" s="4"/>
      <c r="D289" s="19" t="s">
        <v>520</v>
      </c>
      <c r="E289" s="84" t="s">
        <v>521</v>
      </c>
      <c r="F289" s="14"/>
      <c r="G289" s="29"/>
      <c r="H289" s="29"/>
    </row>
    <row r="290" spans="1:8" ht="48" x14ac:dyDescent="0.2">
      <c r="A290" s="3"/>
      <c r="B290" s="4"/>
      <c r="C290" s="4"/>
      <c r="D290" s="19" t="s">
        <v>522</v>
      </c>
      <c r="E290" s="84" t="s">
        <v>523</v>
      </c>
      <c r="F290" s="14"/>
      <c r="G290" s="29"/>
      <c r="H290" s="29"/>
    </row>
    <row r="291" spans="1:8" ht="48" x14ac:dyDescent="0.2">
      <c r="A291" s="3"/>
      <c r="B291" s="4"/>
      <c r="C291" s="4"/>
      <c r="D291" s="14" t="s">
        <v>524</v>
      </c>
      <c r="E291" s="84" t="s">
        <v>525</v>
      </c>
      <c r="F291" s="14"/>
      <c r="G291" s="29"/>
      <c r="H291" s="29"/>
    </row>
    <row r="292" spans="1:8" ht="112" x14ac:dyDescent="0.2">
      <c r="A292" s="3"/>
      <c r="B292" s="4"/>
      <c r="C292" s="4"/>
      <c r="D292" s="5" t="s">
        <v>526</v>
      </c>
      <c r="E292" s="84" t="s">
        <v>527</v>
      </c>
      <c r="F292" s="14"/>
      <c r="G292" s="29"/>
      <c r="H292" s="29"/>
    </row>
    <row r="293" spans="1:8" ht="119" x14ac:dyDescent="0.2">
      <c r="A293" s="3" t="s">
        <v>1280</v>
      </c>
      <c r="B293" s="4"/>
      <c r="C293" s="4" t="s">
        <v>528</v>
      </c>
      <c r="D293" s="6" t="s">
        <v>529</v>
      </c>
      <c r="E293" s="68" t="s">
        <v>530</v>
      </c>
      <c r="F293" s="4"/>
      <c r="G293" s="29"/>
      <c r="H293" s="29"/>
    </row>
    <row r="294" spans="1:8" ht="281.25" customHeight="1" x14ac:dyDescent="0.2">
      <c r="A294" s="3"/>
      <c r="B294" s="4"/>
      <c r="C294" s="4"/>
      <c r="D294" s="5" t="s">
        <v>531</v>
      </c>
      <c r="E294" s="81" t="s">
        <v>532</v>
      </c>
      <c r="F294" s="5"/>
      <c r="G294" s="29"/>
      <c r="H294" s="29"/>
    </row>
    <row r="295" spans="1:8" ht="32" x14ac:dyDescent="0.2">
      <c r="A295" s="3"/>
      <c r="B295" s="4"/>
      <c r="C295" s="4"/>
      <c r="D295" s="5" t="s">
        <v>533</v>
      </c>
      <c r="E295" s="81" t="s">
        <v>534</v>
      </c>
      <c r="F295" s="5"/>
      <c r="G295" s="29"/>
      <c r="H295" s="29"/>
    </row>
    <row r="296" spans="1:8" ht="96" x14ac:dyDescent="0.2">
      <c r="A296" s="3"/>
      <c r="B296" s="4"/>
      <c r="C296" s="4"/>
      <c r="D296" s="5" t="s">
        <v>535</v>
      </c>
      <c r="E296" s="81" t="s">
        <v>536</v>
      </c>
      <c r="F296" s="5"/>
      <c r="G296" s="29"/>
      <c r="H296" s="29"/>
    </row>
    <row r="297" spans="1:8" ht="160" x14ac:dyDescent="0.2">
      <c r="A297" s="3"/>
      <c r="B297" s="4"/>
      <c r="C297" s="4"/>
      <c r="D297" s="5" t="s">
        <v>537</v>
      </c>
      <c r="E297" s="81" t="s">
        <v>538</v>
      </c>
      <c r="F297" s="5"/>
      <c r="G297" s="29"/>
      <c r="H297" s="29"/>
    </row>
    <row r="298" spans="1:8" ht="48" x14ac:dyDescent="0.2">
      <c r="A298" s="3"/>
      <c r="B298" s="4"/>
      <c r="C298" s="4"/>
      <c r="D298" s="5" t="s">
        <v>539</v>
      </c>
      <c r="E298" s="81" t="s">
        <v>540</v>
      </c>
      <c r="F298" s="5"/>
      <c r="G298" s="29"/>
      <c r="H298" s="29"/>
    </row>
    <row r="299" spans="1:8" ht="48" x14ac:dyDescent="0.2">
      <c r="A299" s="3"/>
      <c r="B299" s="4"/>
      <c r="C299" s="4"/>
      <c r="D299" s="5" t="s">
        <v>541</v>
      </c>
      <c r="E299" s="81" t="s">
        <v>542</v>
      </c>
      <c r="F299" s="5"/>
      <c r="G299" s="29"/>
      <c r="H299" s="29"/>
    </row>
    <row r="300" spans="1:8" ht="32" x14ac:dyDescent="0.2">
      <c r="A300" s="3"/>
      <c r="B300" s="4"/>
      <c r="C300" s="4"/>
      <c r="D300" s="5" t="s">
        <v>543</v>
      </c>
      <c r="E300" s="81" t="s">
        <v>544</v>
      </c>
      <c r="F300" s="5"/>
      <c r="G300" s="29"/>
      <c r="H300" s="29"/>
    </row>
    <row r="301" spans="1:8" ht="136" x14ac:dyDescent="0.2">
      <c r="A301" s="3"/>
      <c r="B301" s="4"/>
      <c r="C301" s="4"/>
      <c r="D301" s="9" t="s">
        <v>545</v>
      </c>
      <c r="E301" s="68" t="s">
        <v>546</v>
      </c>
      <c r="F301" s="4"/>
      <c r="G301" s="29"/>
      <c r="H301" s="29"/>
    </row>
    <row r="302" spans="1:8" ht="306" x14ac:dyDescent="0.2">
      <c r="A302" s="3" t="s">
        <v>1281</v>
      </c>
      <c r="B302" s="4"/>
      <c r="C302" s="4" t="s">
        <v>10</v>
      </c>
      <c r="D302" s="4" t="s">
        <v>547</v>
      </c>
      <c r="E302" s="68" t="s">
        <v>548</v>
      </c>
      <c r="F302" s="4"/>
      <c r="G302" s="29"/>
      <c r="H302" s="29"/>
    </row>
    <row r="303" spans="1:8" ht="64" x14ac:dyDescent="0.2">
      <c r="A303" s="3"/>
      <c r="B303" s="4"/>
      <c r="C303" s="4"/>
      <c r="D303" s="5" t="s">
        <v>549</v>
      </c>
      <c r="E303" s="81" t="s">
        <v>550</v>
      </c>
      <c r="F303" s="5"/>
      <c r="G303" s="29"/>
      <c r="H303" s="29"/>
    </row>
    <row r="304" spans="1:8" ht="48" x14ac:dyDescent="0.2">
      <c r="A304" s="3"/>
      <c r="B304" s="4"/>
      <c r="C304" s="4"/>
      <c r="D304" s="5" t="s">
        <v>551</v>
      </c>
      <c r="E304" s="81" t="s">
        <v>552</v>
      </c>
      <c r="F304" s="5"/>
      <c r="G304" s="29"/>
      <c r="H304" s="29"/>
    </row>
    <row r="305" spans="1:8" ht="48" x14ac:dyDescent="0.2">
      <c r="A305" s="3"/>
      <c r="B305" s="4"/>
      <c r="C305" s="4"/>
      <c r="D305" s="5" t="s">
        <v>553</v>
      </c>
      <c r="E305" s="81" t="s">
        <v>554</v>
      </c>
      <c r="F305" s="5"/>
      <c r="G305" s="29"/>
      <c r="H305" s="29"/>
    </row>
    <row r="306" spans="1:8" ht="160" x14ac:dyDescent="0.2">
      <c r="A306" s="3" t="s">
        <v>1282</v>
      </c>
      <c r="B306" s="4"/>
      <c r="C306" s="4" t="s">
        <v>555</v>
      </c>
      <c r="D306" s="5" t="s">
        <v>556</v>
      </c>
      <c r="E306" s="81" t="s">
        <v>557</v>
      </c>
      <c r="F306" s="5"/>
      <c r="G306" s="29"/>
      <c r="H306" s="29"/>
    </row>
    <row r="307" spans="1:8" ht="112" x14ac:dyDescent="0.2">
      <c r="A307" s="3"/>
      <c r="B307" s="4"/>
      <c r="C307" s="4"/>
      <c r="D307" s="5" t="s">
        <v>558</v>
      </c>
      <c r="E307" s="81" t="s">
        <v>559</v>
      </c>
      <c r="F307" s="5"/>
      <c r="G307" s="29"/>
      <c r="H307" s="29"/>
    </row>
    <row r="308" spans="1:8" ht="128" x14ac:dyDescent="0.2">
      <c r="A308" s="3"/>
      <c r="B308" s="4"/>
      <c r="C308" s="4"/>
      <c r="D308" s="5" t="s">
        <v>560</v>
      </c>
      <c r="E308" s="81" t="s">
        <v>561</v>
      </c>
      <c r="F308" s="5"/>
      <c r="G308" s="29"/>
      <c r="H308" s="29"/>
    </row>
    <row r="309" spans="1:8" ht="32" x14ac:dyDescent="0.2">
      <c r="A309" s="3"/>
      <c r="B309" s="4"/>
      <c r="C309" s="4"/>
      <c r="D309" s="5" t="s">
        <v>562</v>
      </c>
      <c r="E309" s="97" t="s">
        <v>563</v>
      </c>
      <c r="F309" s="16"/>
      <c r="G309" s="29"/>
      <c r="H309" s="29"/>
    </row>
    <row r="310" spans="1:8" ht="96" x14ac:dyDescent="0.2">
      <c r="A310" s="3"/>
      <c r="B310" s="4"/>
      <c r="C310" s="4"/>
      <c r="D310" s="5" t="s">
        <v>564</v>
      </c>
      <c r="E310" s="81" t="s">
        <v>565</v>
      </c>
      <c r="F310" s="5"/>
      <c r="G310" s="29"/>
      <c r="H310" s="29"/>
    </row>
    <row r="311" spans="1:8" ht="27.75" customHeight="1" x14ac:dyDescent="0.2">
      <c r="A311" s="3" t="s">
        <v>566</v>
      </c>
      <c r="B311" s="301" t="s">
        <v>567</v>
      </c>
      <c r="C311" s="302"/>
      <c r="D311" s="302"/>
      <c r="E311" s="302"/>
      <c r="F311" s="302"/>
      <c r="G311" s="302"/>
      <c r="H311" s="303"/>
    </row>
    <row r="312" spans="1:8" ht="80" x14ac:dyDescent="0.2">
      <c r="A312" s="3" t="s">
        <v>1283</v>
      </c>
      <c r="B312" s="4"/>
      <c r="C312" s="4" t="s">
        <v>568</v>
      </c>
      <c r="D312" s="14" t="s">
        <v>569</v>
      </c>
      <c r="E312" s="84" t="s">
        <v>570</v>
      </c>
      <c r="F312" s="14"/>
      <c r="G312" s="29"/>
      <c r="H312" s="29"/>
    </row>
    <row r="313" spans="1:8" ht="112" x14ac:dyDescent="0.2">
      <c r="A313" s="3"/>
      <c r="B313" s="4"/>
      <c r="C313" s="4"/>
      <c r="D313" s="14" t="s">
        <v>571</v>
      </c>
      <c r="E313" s="84" t="s">
        <v>572</v>
      </c>
      <c r="F313" s="14"/>
      <c r="G313" s="29"/>
      <c r="H313" s="29"/>
    </row>
    <row r="314" spans="1:8" ht="80" x14ac:dyDescent="0.2">
      <c r="A314" s="3"/>
      <c r="B314" s="4"/>
      <c r="C314" s="4"/>
      <c r="D314" s="14" t="s">
        <v>573</v>
      </c>
      <c r="E314" s="84" t="s">
        <v>574</v>
      </c>
      <c r="F314" s="14"/>
      <c r="G314" s="29"/>
      <c r="H314" s="29"/>
    </row>
    <row r="315" spans="1:8" ht="64" x14ac:dyDescent="0.2">
      <c r="A315" s="3"/>
      <c r="B315" s="4"/>
      <c r="C315" s="4"/>
      <c r="D315" s="14" t="s">
        <v>575</v>
      </c>
      <c r="E315" s="84" t="s">
        <v>576</v>
      </c>
      <c r="F315" s="14"/>
      <c r="G315" s="29"/>
      <c r="H315" s="29"/>
    </row>
    <row r="316" spans="1:8" ht="32" x14ac:dyDescent="0.2">
      <c r="A316" s="3"/>
      <c r="B316" s="4"/>
      <c r="C316" s="4"/>
      <c r="D316" s="14" t="s">
        <v>577</v>
      </c>
      <c r="E316" s="84" t="s">
        <v>578</v>
      </c>
      <c r="F316" s="14"/>
      <c r="G316" s="29"/>
      <c r="H316" s="29"/>
    </row>
    <row r="317" spans="1:8" ht="48" x14ac:dyDescent="0.2">
      <c r="A317" s="3"/>
      <c r="B317" s="4"/>
      <c r="C317" s="4"/>
      <c r="D317" s="14" t="s">
        <v>579</v>
      </c>
      <c r="E317" s="84" t="s">
        <v>580</v>
      </c>
      <c r="F317" s="14"/>
      <c r="G317" s="29"/>
      <c r="H317" s="29"/>
    </row>
    <row r="318" spans="1:8" ht="32" x14ac:dyDescent="0.2">
      <c r="A318" s="3"/>
      <c r="B318" s="4"/>
      <c r="C318" s="4"/>
      <c r="D318" s="14" t="s">
        <v>581</v>
      </c>
      <c r="E318" s="84" t="s">
        <v>582</v>
      </c>
      <c r="F318" s="14"/>
      <c r="G318" s="29"/>
      <c r="H318" s="29"/>
    </row>
    <row r="319" spans="1:8" ht="48" x14ac:dyDescent="0.2">
      <c r="A319" s="3"/>
      <c r="C319" s="4"/>
      <c r="D319" s="14" t="s">
        <v>583</v>
      </c>
      <c r="E319" s="84" t="s">
        <v>584</v>
      </c>
      <c r="F319" s="14"/>
      <c r="G319" s="29"/>
      <c r="H319" s="29"/>
    </row>
    <row r="320" spans="1:8" ht="32" x14ac:dyDescent="0.2">
      <c r="A320" s="3"/>
      <c r="B320" s="4"/>
      <c r="C320" s="4"/>
      <c r="D320" s="14" t="s">
        <v>585</v>
      </c>
      <c r="E320" s="84" t="s">
        <v>586</v>
      </c>
      <c r="F320" s="14"/>
      <c r="G320" s="29"/>
      <c r="H320" s="29"/>
    </row>
    <row r="321" spans="1:8" ht="48" x14ac:dyDescent="0.2">
      <c r="A321" s="3" t="s">
        <v>1284</v>
      </c>
      <c r="B321" s="4"/>
      <c r="C321" s="4" t="s">
        <v>587</v>
      </c>
      <c r="D321" s="14" t="s">
        <v>588</v>
      </c>
      <c r="E321" s="84" t="s">
        <v>589</v>
      </c>
      <c r="F321" s="14"/>
      <c r="G321" s="29"/>
      <c r="H321" s="29"/>
    </row>
    <row r="322" spans="1:8" ht="64" x14ac:dyDescent="0.2">
      <c r="A322" s="3"/>
      <c r="B322" s="4"/>
      <c r="C322" s="4"/>
      <c r="D322" s="14" t="s">
        <v>590</v>
      </c>
      <c r="E322" s="84" t="s">
        <v>591</v>
      </c>
      <c r="F322" s="14"/>
      <c r="G322" s="29"/>
      <c r="H322" s="29"/>
    </row>
    <row r="323" spans="1:8" x14ac:dyDescent="0.2">
      <c r="A323" s="3"/>
      <c r="B323" s="4"/>
      <c r="C323" s="4"/>
      <c r="D323" s="14" t="s">
        <v>592</v>
      </c>
      <c r="E323" s="84" t="s">
        <v>593</v>
      </c>
      <c r="F323" s="14"/>
      <c r="G323" s="29"/>
      <c r="H323" s="29"/>
    </row>
    <row r="324" spans="1:8" ht="32" x14ac:dyDescent="0.2">
      <c r="A324" s="3"/>
      <c r="B324" s="4"/>
      <c r="C324" s="4"/>
      <c r="D324" s="14" t="s">
        <v>594</v>
      </c>
      <c r="E324" s="84" t="s">
        <v>595</v>
      </c>
      <c r="F324" s="14"/>
      <c r="G324" s="29"/>
      <c r="H324" s="29"/>
    </row>
    <row r="325" spans="1:8" ht="128" x14ac:dyDescent="0.2">
      <c r="A325" s="3" t="s">
        <v>1285</v>
      </c>
      <c r="B325" s="4"/>
      <c r="C325" s="4" t="s">
        <v>596</v>
      </c>
      <c r="D325" s="14" t="s">
        <v>597</v>
      </c>
      <c r="E325" s="84" t="s">
        <v>598</v>
      </c>
      <c r="F325" s="14"/>
      <c r="G325" s="29"/>
      <c r="H325" s="29"/>
    </row>
    <row r="326" spans="1:8" ht="64" x14ac:dyDescent="0.2">
      <c r="A326" s="3"/>
      <c r="B326" s="4"/>
      <c r="C326" s="4"/>
      <c r="D326" s="14" t="s">
        <v>599</v>
      </c>
      <c r="E326" s="84" t="s">
        <v>600</v>
      </c>
      <c r="F326" s="14"/>
      <c r="G326" s="29"/>
      <c r="H326" s="29"/>
    </row>
    <row r="327" spans="1:8" ht="32" x14ac:dyDescent="0.2">
      <c r="A327" s="3"/>
      <c r="B327" s="4"/>
      <c r="C327" s="4"/>
      <c r="D327" s="14" t="s">
        <v>601</v>
      </c>
      <c r="E327" s="84" t="s">
        <v>602</v>
      </c>
      <c r="F327" s="14"/>
      <c r="G327" s="29"/>
      <c r="H327" s="29"/>
    </row>
    <row r="328" spans="1:8" ht="64" x14ac:dyDescent="0.2">
      <c r="A328" s="3"/>
      <c r="B328" s="4"/>
      <c r="C328" s="4"/>
      <c r="D328" s="14" t="s">
        <v>603</v>
      </c>
      <c r="E328" s="84" t="s">
        <v>604</v>
      </c>
      <c r="F328" s="14"/>
      <c r="G328" s="29"/>
      <c r="H328" s="29"/>
    </row>
    <row r="329" spans="1:8" ht="80" x14ac:dyDescent="0.2">
      <c r="A329" s="3" t="s">
        <v>1286</v>
      </c>
      <c r="B329" s="4"/>
      <c r="C329" s="4" t="s">
        <v>605</v>
      </c>
      <c r="D329" s="14" t="s">
        <v>606</v>
      </c>
      <c r="E329" s="84" t="s">
        <v>607</v>
      </c>
      <c r="F329" s="14"/>
      <c r="G329" s="29"/>
      <c r="H329" s="29"/>
    </row>
    <row r="330" spans="1:8" ht="32" x14ac:dyDescent="0.2">
      <c r="A330" s="3"/>
      <c r="B330" s="4"/>
      <c r="C330" s="4"/>
      <c r="D330" s="14" t="s">
        <v>608</v>
      </c>
      <c r="E330" s="84" t="s">
        <v>609</v>
      </c>
      <c r="F330" s="14"/>
      <c r="G330" s="29"/>
      <c r="H330" s="29"/>
    </row>
    <row r="331" spans="1:8" ht="64" x14ac:dyDescent="0.2">
      <c r="A331" s="3"/>
      <c r="B331" s="4"/>
      <c r="C331" s="4"/>
      <c r="D331" s="14" t="s">
        <v>610</v>
      </c>
      <c r="E331" s="84" t="s">
        <v>611</v>
      </c>
      <c r="F331" s="14"/>
      <c r="G331" s="29"/>
      <c r="H331" s="29"/>
    </row>
    <row r="332" spans="1:8" ht="68" x14ac:dyDescent="0.2">
      <c r="A332" s="3" t="s">
        <v>1287</v>
      </c>
      <c r="B332" s="4"/>
      <c r="C332" s="14" t="s">
        <v>612</v>
      </c>
      <c r="D332" s="53" t="s">
        <v>613</v>
      </c>
      <c r="E332" s="98" t="s">
        <v>614</v>
      </c>
      <c r="F332" s="53"/>
      <c r="G332" s="29"/>
      <c r="H332" s="29"/>
    </row>
    <row r="333" spans="1:8" ht="51" x14ac:dyDescent="0.2">
      <c r="A333" s="3"/>
      <c r="C333" s="4"/>
      <c r="D333" s="53" t="s">
        <v>615</v>
      </c>
      <c r="E333" s="98" t="s">
        <v>616</v>
      </c>
      <c r="F333" s="53"/>
      <c r="G333" s="29"/>
      <c r="H333" s="29"/>
    </row>
    <row r="334" spans="1:8" ht="68" x14ac:dyDescent="0.2">
      <c r="A334" s="3"/>
      <c r="C334" s="4"/>
      <c r="D334" s="53" t="s">
        <v>617</v>
      </c>
      <c r="E334" s="98" t="s">
        <v>618</v>
      </c>
      <c r="F334" s="53"/>
      <c r="G334" s="29"/>
      <c r="H334" s="29"/>
    </row>
    <row r="335" spans="1:8" ht="34" x14ac:dyDescent="0.2">
      <c r="A335" s="3" t="s">
        <v>1358</v>
      </c>
      <c r="B335" s="4"/>
      <c r="C335" s="14" t="s">
        <v>619</v>
      </c>
      <c r="D335" s="53" t="s">
        <v>620</v>
      </c>
      <c r="E335" s="98" t="s">
        <v>621</v>
      </c>
      <c r="F335" s="53"/>
      <c r="G335" s="29"/>
      <c r="H335" s="29"/>
    </row>
    <row r="336" spans="1:8" ht="68" x14ac:dyDescent="0.2">
      <c r="A336" s="3"/>
      <c r="B336" s="4"/>
      <c r="C336" s="4"/>
      <c r="D336" s="9" t="s">
        <v>622</v>
      </c>
      <c r="E336" s="53" t="s">
        <v>623</v>
      </c>
      <c r="F336" s="53"/>
      <c r="G336" s="29"/>
      <c r="H336" s="29"/>
    </row>
    <row r="337" spans="1:8" ht="33" customHeight="1" x14ac:dyDescent="0.2">
      <c r="A337" s="3" t="s">
        <v>624</v>
      </c>
      <c r="B337" s="304" t="s">
        <v>625</v>
      </c>
      <c r="C337" s="305"/>
      <c r="D337" s="305"/>
      <c r="E337" s="305"/>
      <c r="F337" s="305"/>
      <c r="G337" s="305"/>
      <c r="H337" s="306"/>
    </row>
    <row r="338" spans="1:8" ht="136" x14ac:dyDescent="0.2">
      <c r="A338" s="3" t="s">
        <v>1288</v>
      </c>
      <c r="B338" s="4"/>
      <c r="C338" s="4" t="s">
        <v>626</v>
      </c>
      <c r="D338" s="4" t="s">
        <v>627</v>
      </c>
      <c r="E338" s="68" t="s">
        <v>628</v>
      </c>
      <c r="F338" s="4"/>
      <c r="G338" s="29"/>
      <c r="H338" s="29"/>
    </row>
    <row r="339" spans="1:8" ht="51" x14ac:dyDescent="0.2">
      <c r="A339" s="3"/>
      <c r="B339" s="4"/>
      <c r="C339" s="4"/>
      <c r="D339" s="4" t="s">
        <v>629</v>
      </c>
      <c r="E339" s="68" t="s">
        <v>630</v>
      </c>
      <c r="F339" s="4"/>
      <c r="G339" s="29"/>
      <c r="H339" s="29"/>
    </row>
    <row r="340" spans="1:8" ht="128" x14ac:dyDescent="0.2">
      <c r="A340" s="3"/>
      <c r="B340" s="4"/>
      <c r="D340" s="14" t="s">
        <v>631</v>
      </c>
      <c r="E340" s="84" t="s">
        <v>632</v>
      </c>
      <c r="F340" s="14"/>
      <c r="G340" s="29"/>
      <c r="H340" s="29"/>
    </row>
    <row r="341" spans="1:8" ht="80" x14ac:dyDescent="0.2">
      <c r="A341" s="3"/>
      <c r="B341" s="4"/>
      <c r="C341" s="52"/>
      <c r="D341" s="14" t="s">
        <v>633</v>
      </c>
      <c r="E341" s="84" t="s">
        <v>634</v>
      </c>
      <c r="F341" s="14"/>
      <c r="G341" s="29"/>
      <c r="H341" s="29"/>
    </row>
    <row r="342" spans="1:8" ht="136" x14ac:dyDescent="0.2">
      <c r="A342" s="3" t="s">
        <v>1289</v>
      </c>
      <c r="B342" s="4"/>
      <c r="C342" s="4" t="s">
        <v>635</v>
      </c>
      <c r="D342" s="4" t="s">
        <v>636</v>
      </c>
      <c r="E342" s="68" t="s">
        <v>628</v>
      </c>
      <c r="F342" s="4"/>
      <c r="G342" s="29"/>
      <c r="H342" s="29"/>
    </row>
    <row r="343" spans="1:8" ht="85" x14ac:dyDescent="0.2">
      <c r="A343" s="3"/>
      <c r="B343" s="4"/>
      <c r="C343" s="4"/>
      <c r="D343" s="4" t="s">
        <v>637</v>
      </c>
      <c r="E343" s="68" t="s">
        <v>638</v>
      </c>
      <c r="F343" s="4"/>
      <c r="G343" s="29"/>
      <c r="H343" s="29"/>
    </row>
    <row r="344" spans="1:8" ht="128" x14ac:dyDescent="0.2">
      <c r="A344" s="3"/>
      <c r="B344" s="4"/>
      <c r="C344" s="4"/>
      <c r="D344" s="14" t="s">
        <v>631</v>
      </c>
      <c r="E344" s="84" t="s">
        <v>632</v>
      </c>
      <c r="F344" s="14"/>
      <c r="G344" s="29"/>
      <c r="H344" s="29"/>
    </row>
    <row r="345" spans="1:8" ht="204" x14ac:dyDescent="0.2">
      <c r="A345" s="3"/>
      <c r="B345" s="4"/>
      <c r="D345" s="14" t="s">
        <v>639</v>
      </c>
      <c r="E345" s="68" t="s">
        <v>640</v>
      </c>
      <c r="F345" s="4"/>
      <c r="G345" s="29"/>
      <c r="H345" s="29"/>
    </row>
    <row r="346" spans="1:8" ht="96" x14ac:dyDescent="0.2">
      <c r="A346" s="3"/>
      <c r="B346" s="4"/>
      <c r="C346" s="4"/>
      <c r="D346" s="14" t="s">
        <v>641</v>
      </c>
      <c r="E346" s="84" t="s">
        <v>642</v>
      </c>
      <c r="F346" s="14"/>
      <c r="G346" s="14"/>
      <c r="H346" s="29"/>
    </row>
    <row r="347" spans="1:8" ht="96" x14ac:dyDescent="0.2">
      <c r="A347" s="3" t="s">
        <v>1290</v>
      </c>
      <c r="B347" s="4"/>
      <c r="C347" s="4" t="s">
        <v>643</v>
      </c>
      <c r="D347" s="5" t="s">
        <v>644</v>
      </c>
      <c r="E347" s="81" t="s">
        <v>645</v>
      </c>
      <c r="F347" s="5"/>
      <c r="G347" s="29"/>
      <c r="H347" s="29"/>
    </row>
    <row r="348" spans="1:8" ht="64" x14ac:dyDescent="0.2">
      <c r="A348" s="3"/>
      <c r="B348" s="4"/>
      <c r="C348" s="4"/>
      <c r="D348" s="5" t="s">
        <v>646</v>
      </c>
      <c r="E348" s="81" t="s">
        <v>647</v>
      </c>
      <c r="F348" s="5"/>
      <c r="G348" s="29"/>
      <c r="H348" s="29"/>
    </row>
    <row r="349" spans="1:8" ht="48" x14ac:dyDescent="0.2">
      <c r="A349" s="3"/>
      <c r="B349" s="4"/>
      <c r="C349" s="4"/>
      <c r="D349" s="5" t="s">
        <v>648</v>
      </c>
      <c r="E349" s="81" t="s">
        <v>649</v>
      </c>
      <c r="F349" s="5"/>
      <c r="G349" s="29"/>
      <c r="H349" s="29"/>
    </row>
    <row r="350" spans="1:8" ht="51" x14ac:dyDescent="0.2">
      <c r="A350" s="3"/>
      <c r="B350" s="4"/>
      <c r="C350" s="4"/>
      <c r="D350" s="5" t="s">
        <v>650</v>
      </c>
      <c r="E350" s="22" t="s">
        <v>651</v>
      </c>
      <c r="F350" s="4"/>
      <c r="G350" s="29"/>
      <c r="H350" s="29"/>
    </row>
    <row r="351" spans="1:8" ht="80" x14ac:dyDescent="0.2">
      <c r="A351" s="3"/>
      <c r="B351" s="4"/>
      <c r="C351" s="4"/>
      <c r="D351" s="5" t="s">
        <v>652</v>
      </c>
      <c r="E351" s="81" t="s">
        <v>653</v>
      </c>
      <c r="F351" s="5"/>
      <c r="G351" s="29"/>
      <c r="H351" s="29"/>
    </row>
    <row r="352" spans="1:8" ht="64" x14ac:dyDescent="0.2">
      <c r="A352" s="3"/>
      <c r="B352" s="4"/>
      <c r="C352" s="4"/>
      <c r="D352" s="5" t="s">
        <v>654</v>
      </c>
      <c r="E352" s="81" t="s">
        <v>655</v>
      </c>
      <c r="F352" s="5"/>
      <c r="G352" s="29"/>
      <c r="H352" s="29"/>
    </row>
    <row r="353" spans="1:8" ht="80" x14ac:dyDescent="0.2">
      <c r="A353" s="3"/>
      <c r="B353" s="4"/>
      <c r="C353" s="4"/>
      <c r="D353" s="14" t="s">
        <v>641</v>
      </c>
      <c r="E353" s="84" t="s">
        <v>656</v>
      </c>
      <c r="F353" s="14"/>
      <c r="G353" s="29"/>
      <c r="H353" s="29"/>
    </row>
    <row r="354" spans="1:8" ht="96" x14ac:dyDescent="0.2">
      <c r="A354" s="3" t="s">
        <v>1291</v>
      </c>
      <c r="B354" s="4"/>
      <c r="C354" s="4" t="s">
        <v>657</v>
      </c>
      <c r="D354" s="5" t="s">
        <v>658</v>
      </c>
      <c r="E354" s="81" t="s">
        <v>659</v>
      </c>
      <c r="F354" s="5"/>
      <c r="G354" s="29"/>
      <c r="H354" s="29"/>
    </row>
    <row r="355" spans="1:8" ht="48" x14ac:dyDescent="0.2">
      <c r="A355" s="3"/>
      <c r="C355" s="4"/>
      <c r="D355" s="5" t="s">
        <v>660</v>
      </c>
      <c r="E355" s="81" t="s">
        <v>661</v>
      </c>
      <c r="F355" s="5"/>
      <c r="G355" s="29"/>
      <c r="H355" s="29"/>
    </row>
    <row r="356" spans="1:8" ht="32" x14ac:dyDescent="0.2">
      <c r="A356" s="3"/>
      <c r="B356" s="4"/>
      <c r="C356" s="4"/>
      <c r="D356" s="5" t="s">
        <v>662</v>
      </c>
      <c r="E356" s="81" t="s">
        <v>663</v>
      </c>
      <c r="F356" s="5"/>
      <c r="G356" s="29"/>
      <c r="H356" s="29"/>
    </row>
    <row r="357" spans="1:8" ht="51" x14ac:dyDescent="0.2">
      <c r="A357" s="3" t="s">
        <v>1292</v>
      </c>
      <c r="B357" s="4"/>
      <c r="C357" s="4" t="s">
        <v>664</v>
      </c>
      <c r="D357" s="5" t="s">
        <v>665</v>
      </c>
      <c r="E357" s="81" t="s">
        <v>666</v>
      </c>
      <c r="F357" s="5"/>
      <c r="G357" s="29"/>
      <c r="H357" s="29"/>
    </row>
    <row r="358" spans="1:8" x14ac:dyDescent="0.2">
      <c r="A358" s="3"/>
      <c r="B358" s="4"/>
      <c r="C358" s="4"/>
      <c r="D358" s="5" t="s">
        <v>667</v>
      </c>
      <c r="E358" s="81" t="s">
        <v>668</v>
      </c>
      <c r="F358" s="5"/>
      <c r="G358" s="29"/>
      <c r="H358" s="29"/>
    </row>
    <row r="359" spans="1:8" ht="32" x14ac:dyDescent="0.2">
      <c r="A359" s="3"/>
      <c r="B359" s="4"/>
      <c r="C359" s="4"/>
      <c r="D359" s="5" t="s">
        <v>669</v>
      </c>
      <c r="E359" s="81"/>
      <c r="F359" s="5"/>
      <c r="G359" s="13"/>
      <c r="H359" s="29"/>
    </row>
    <row r="360" spans="1:8" ht="48" x14ac:dyDescent="0.2">
      <c r="A360" s="3"/>
      <c r="B360" s="4"/>
      <c r="C360" s="4"/>
      <c r="D360" s="9" t="s">
        <v>670</v>
      </c>
      <c r="E360" s="81" t="s">
        <v>671</v>
      </c>
      <c r="F360" s="5"/>
      <c r="G360" s="13"/>
      <c r="H360" s="29"/>
    </row>
    <row r="361" spans="1:8" ht="44.25" customHeight="1" x14ac:dyDescent="0.2">
      <c r="A361" s="3" t="s">
        <v>672</v>
      </c>
      <c r="B361" s="304" t="s">
        <v>673</v>
      </c>
      <c r="C361" s="305"/>
      <c r="D361" s="305"/>
      <c r="E361" s="305"/>
      <c r="F361" s="305"/>
      <c r="G361" s="305"/>
      <c r="H361" s="306"/>
    </row>
    <row r="362" spans="1:8" ht="96" x14ac:dyDescent="0.2">
      <c r="A362" s="3" t="s">
        <v>1293</v>
      </c>
      <c r="B362" s="4"/>
      <c r="C362" s="4" t="s">
        <v>674</v>
      </c>
      <c r="D362" s="38" t="s">
        <v>675</v>
      </c>
      <c r="E362" s="90" t="s">
        <v>676</v>
      </c>
      <c r="F362" s="38"/>
      <c r="G362" s="14"/>
      <c r="H362" s="29"/>
    </row>
    <row r="363" spans="1:8" ht="48" x14ac:dyDescent="0.2">
      <c r="A363" s="3"/>
      <c r="B363" s="4"/>
      <c r="C363" s="4"/>
      <c r="D363" s="38" t="s">
        <v>677</v>
      </c>
      <c r="E363" s="90" t="s">
        <v>678</v>
      </c>
      <c r="F363" s="38"/>
      <c r="G363" s="14"/>
      <c r="H363" s="29"/>
    </row>
    <row r="364" spans="1:8" ht="80" x14ac:dyDescent="0.2">
      <c r="A364" s="3"/>
      <c r="B364" s="4"/>
      <c r="C364" s="4"/>
      <c r="D364" s="38" t="s">
        <v>679</v>
      </c>
      <c r="E364" s="90" t="s">
        <v>680</v>
      </c>
      <c r="F364" s="38"/>
      <c r="G364" s="14"/>
      <c r="H364" s="29"/>
    </row>
    <row r="365" spans="1:8" ht="34" x14ac:dyDescent="0.2">
      <c r="A365" s="3" t="s">
        <v>1294</v>
      </c>
      <c r="B365" s="4"/>
      <c r="C365" s="4" t="s">
        <v>681</v>
      </c>
      <c r="D365" s="5" t="s">
        <v>682</v>
      </c>
      <c r="E365" s="81" t="s">
        <v>683</v>
      </c>
      <c r="F365" s="5"/>
      <c r="G365" s="29"/>
      <c r="H365" s="29"/>
    </row>
    <row r="366" spans="1:8" ht="96" x14ac:dyDescent="0.2">
      <c r="A366" s="3"/>
      <c r="B366" s="4"/>
      <c r="C366" s="54"/>
      <c r="D366" s="5" t="s">
        <v>684</v>
      </c>
      <c r="E366" s="81" t="s">
        <v>685</v>
      </c>
      <c r="F366" s="5"/>
      <c r="G366" s="29"/>
      <c r="H366" s="29"/>
    </row>
    <row r="367" spans="1:8" ht="48" x14ac:dyDescent="0.2">
      <c r="A367" s="3"/>
      <c r="B367" s="4"/>
      <c r="D367" s="5" t="s">
        <v>686</v>
      </c>
      <c r="E367" s="81" t="s">
        <v>687</v>
      </c>
      <c r="F367" s="5"/>
      <c r="G367" s="29"/>
      <c r="H367" s="29"/>
    </row>
    <row r="368" spans="1:8" ht="48" x14ac:dyDescent="0.2">
      <c r="A368" s="3"/>
      <c r="B368" s="5"/>
      <c r="C368" s="5"/>
      <c r="D368" s="5" t="s">
        <v>688</v>
      </c>
      <c r="E368" s="81" t="s">
        <v>689</v>
      </c>
      <c r="F368" s="5"/>
      <c r="G368" s="29"/>
      <c r="H368" s="29"/>
    </row>
    <row r="369" spans="1:8" ht="32" x14ac:dyDescent="0.2">
      <c r="A369" s="3"/>
      <c r="B369" s="4"/>
      <c r="C369" s="4"/>
      <c r="D369" s="5" t="s">
        <v>690</v>
      </c>
      <c r="E369" s="81" t="s">
        <v>691</v>
      </c>
      <c r="F369" s="5"/>
      <c r="G369" s="29"/>
      <c r="H369" s="29"/>
    </row>
    <row r="370" spans="1:8" ht="32" x14ac:dyDescent="0.2">
      <c r="A370" s="3"/>
      <c r="B370" s="4"/>
      <c r="C370" s="4"/>
      <c r="D370" s="5" t="s">
        <v>692</v>
      </c>
      <c r="E370" s="81" t="s">
        <v>693</v>
      </c>
      <c r="F370" s="5"/>
      <c r="G370" s="29"/>
      <c r="H370" s="29"/>
    </row>
    <row r="371" spans="1:8" ht="48" x14ac:dyDescent="0.2">
      <c r="A371" s="3"/>
      <c r="C371" s="4"/>
      <c r="D371" s="5" t="s">
        <v>694</v>
      </c>
      <c r="E371" s="81" t="s">
        <v>695</v>
      </c>
      <c r="F371" s="5"/>
      <c r="G371" s="29"/>
      <c r="H371" s="29"/>
    </row>
    <row r="372" spans="1:8" ht="73.5" customHeight="1" x14ac:dyDescent="0.2">
      <c r="A372" s="3"/>
      <c r="B372" s="4"/>
      <c r="C372" s="4"/>
      <c r="D372" s="38" t="s">
        <v>696</v>
      </c>
      <c r="E372" s="90" t="s">
        <v>697</v>
      </c>
      <c r="F372" s="38"/>
      <c r="G372" s="29"/>
      <c r="H372" s="29"/>
    </row>
    <row r="373" spans="1:8" ht="47.25" customHeight="1" x14ac:dyDescent="0.2">
      <c r="A373" s="3" t="s">
        <v>698</v>
      </c>
      <c r="B373" s="301" t="s">
        <v>699</v>
      </c>
      <c r="C373" s="302"/>
      <c r="D373" s="302"/>
      <c r="E373" s="302"/>
      <c r="F373" s="302"/>
      <c r="G373" s="302"/>
      <c r="H373" s="303"/>
    </row>
    <row r="374" spans="1:8" ht="80" x14ac:dyDescent="0.2">
      <c r="A374" s="3" t="s">
        <v>1295</v>
      </c>
      <c r="B374" s="52"/>
      <c r="C374" s="4" t="s">
        <v>700</v>
      </c>
      <c r="D374" s="5" t="s">
        <v>701</v>
      </c>
      <c r="E374" s="81" t="s">
        <v>702</v>
      </c>
      <c r="F374" s="5"/>
      <c r="G374" s="29"/>
      <c r="H374" s="29"/>
    </row>
    <row r="375" spans="1:8" ht="32" x14ac:dyDescent="0.2">
      <c r="A375" s="3"/>
      <c r="B375" s="52"/>
      <c r="C375" s="4"/>
      <c r="D375" s="5" t="s">
        <v>703</v>
      </c>
      <c r="E375" s="81" t="s">
        <v>704</v>
      </c>
      <c r="F375" s="5"/>
      <c r="G375" s="29"/>
      <c r="H375" s="29"/>
    </row>
    <row r="376" spans="1:8" ht="32" x14ac:dyDescent="0.2">
      <c r="A376" s="3"/>
      <c r="B376" s="52"/>
      <c r="C376" s="4"/>
      <c r="D376" s="5" t="s">
        <v>705</v>
      </c>
      <c r="E376" s="81" t="s">
        <v>706</v>
      </c>
      <c r="F376" s="5"/>
      <c r="G376" s="29"/>
      <c r="H376" s="29"/>
    </row>
    <row r="377" spans="1:8" ht="48" x14ac:dyDescent="0.2">
      <c r="A377" s="3" t="s">
        <v>1296</v>
      </c>
      <c r="B377" s="52"/>
      <c r="C377" s="4" t="s">
        <v>707</v>
      </c>
      <c r="D377" s="10" t="s">
        <v>708</v>
      </c>
      <c r="E377" s="92" t="s">
        <v>709</v>
      </c>
      <c r="F377" s="10"/>
      <c r="G377" s="29"/>
      <c r="H377" s="29"/>
    </row>
    <row r="378" spans="1:8" ht="96" x14ac:dyDescent="0.2">
      <c r="A378" s="3"/>
      <c r="B378" s="52"/>
      <c r="C378" s="4"/>
      <c r="D378" s="10" t="s">
        <v>710</v>
      </c>
      <c r="E378" s="92" t="s">
        <v>711</v>
      </c>
      <c r="F378" s="10"/>
      <c r="G378" s="33"/>
      <c r="H378" s="29"/>
    </row>
    <row r="379" spans="1:8" ht="32" x14ac:dyDescent="0.2">
      <c r="A379" s="3"/>
      <c r="B379" s="52"/>
      <c r="C379" s="4"/>
      <c r="D379" s="26" t="s">
        <v>712</v>
      </c>
      <c r="E379" s="67" t="s">
        <v>713</v>
      </c>
      <c r="F379" s="26"/>
      <c r="G379" s="29"/>
      <c r="H379" s="29"/>
    </row>
    <row r="380" spans="1:8" ht="48" x14ac:dyDescent="0.2">
      <c r="A380" s="3"/>
      <c r="B380" s="52"/>
      <c r="C380" s="4"/>
      <c r="D380" s="26" t="s">
        <v>714</v>
      </c>
      <c r="E380" s="67" t="s">
        <v>715</v>
      </c>
      <c r="F380" s="26"/>
      <c r="G380" s="29"/>
      <c r="H380" s="29"/>
    </row>
    <row r="381" spans="1:8" ht="80" x14ac:dyDescent="0.2">
      <c r="A381" s="3"/>
      <c r="B381" s="52"/>
      <c r="C381" s="4"/>
      <c r="D381" s="26" t="s">
        <v>716</v>
      </c>
      <c r="E381" s="67" t="s">
        <v>717</v>
      </c>
      <c r="F381" s="26"/>
      <c r="G381" s="29"/>
      <c r="H381" s="29"/>
    </row>
    <row r="382" spans="1:8" x14ac:dyDescent="0.2">
      <c r="A382" s="3"/>
      <c r="B382" s="52"/>
      <c r="C382" s="4"/>
      <c r="D382" s="26" t="s">
        <v>718</v>
      </c>
      <c r="E382" s="67" t="s">
        <v>719</v>
      </c>
      <c r="F382" s="26"/>
      <c r="G382" s="29"/>
      <c r="H382" s="29"/>
    </row>
    <row r="383" spans="1:8" ht="32" x14ac:dyDescent="0.2">
      <c r="A383" s="3"/>
      <c r="B383" s="52"/>
      <c r="C383" s="4"/>
      <c r="D383" s="32" t="s">
        <v>720</v>
      </c>
      <c r="E383" s="67" t="s">
        <v>721</v>
      </c>
      <c r="F383" s="26"/>
      <c r="G383" s="29"/>
      <c r="H383" s="29"/>
    </row>
    <row r="384" spans="1:8" ht="32" x14ac:dyDescent="0.2">
      <c r="A384" s="3"/>
      <c r="B384" s="52"/>
      <c r="C384" s="4"/>
      <c r="D384" s="26" t="s">
        <v>722</v>
      </c>
      <c r="E384" s="67" t="s">
        <v>723</v>
      </c>
      <c r="F384" s="26"/>
      <c r="G384" s="29"/>
      <c r="H384" s="29"/>
    </row>
    <row r="385" spans="1:8" ht="32" x14ac:dyDescent="0.2">
      <c r="A385" s="3"/>
      <c r="B385" s="52"/>
      <c r="C385" s="4"/>
      <c r="D385" s="32" t="s">
        <v>724</v>
      </c>
      <c r="E385" s="67" t="s">
        <v>725</v>
      </c>
      <c r="F385" s="26"/>
      <c r="G385" s="29"/>
      <c r="H385" s="29"/>
    </row>
    <row r="386" spans="1:8" ht="64" x14ac:dyDescent="0.2">
      <c r="A386" s="3"/>
      <c r="B386" s="52"/>
      <c r="C386" s="4"/>
      <c r="D386" s="20" t="s">
        <v>726</v>
      </c>
      <c r="E386" s="76" t="s">
        <v>727</v>
      </c>
      <c r="F386" s="20"/>
      <c r="G386" s="108"/>
      <c r="H386" s="29"/>
    </row>
    <row r="387" spans="1:8" ht="32" x14ac:dyDescent="0.2">
      <c r="A387" s="3"/>
      <c r="B387" s="52"/>
      <c r="C387" s="4"/>
      <c r="D387" s="20" t="s">
        <v>728</v>
      </c>
      <c r="E387" s="76" t="s">
        <v>729</v>
      </c>
      <c r="F387" s="20"/>
      <c r="G387" s="108"/>
      <c r="H387" s="29"/>
    </row>
    <row r="388" spans="1:8" ht="32" x14ac:dyDescent="0.2">
      <c r="A388" s="3"/>
      <c r="B388" s="52"/>
      <c r="C388" s="4"/>
      <c r="D388" s="20" t="s">
        <v>730</v>
      </c>
      <c r="E388" s="76"/>
      <c r="F388" s="20"/>
      <c r="G388" s="108"/>
      <c r="H388" s="29"/>
    </row>
    <row r="389" spans="1:8" ht="80" x14ac:dyDescent="0.2">
      <c r="A389" s="3"/>
      <c r="B389" s="52"/>
      <c r="C389" s="4"/>
      <c r="D389" s="20" t="s">
        <v>731</v>
      </c>
      <c r="E389" s="76" t="s">
        <v>732</v>
      </c>
      <c r="F389" s="20"/>
      <c r="G389" s="108"/>
      <c r="H389" s="29"/>
    </row>
    <row r="390" spans="1:8" ht="32" x14ac:dyDescent="0.2">
      <c r="A390" s="3"/>
      <c r="B390" s="52"/>
      <c r="C390" s="4"/>
      <c r="D390" s="20" t="s">
        <v>733</v>
      </c>
      <c r="E390" s="76" t="s">
        <v>734</v>
      </c>
      <c r="F390" s="20"/>
      <c r="G390" s="108"/>
      <c r="H390" s="29"/>
    </row>
    <row r="391" spans="1:8" x14ac:dyDescent="0.2">
      <c r="A391" s="3"/>
      <c r="B391" s="52"/>
      <c r="C391" s="4"/>
      <c r="D391" s="20" t="s">
        <v>735</v>
      </c>
      <c r="E391" s="76" t="s">
        <v>736</v>
      </c>
      <c r="F391" s="20"/>
      <c r="G391" s="108"/>
      <c r="H391" s="29"/>
    </row>
    <row r="392" spans="1:8" ht="96" x14ac:dyDescent="0.2">
      <c r="A392" s="3" t="s">
        <v>1297</v>
      </c>
      <c r="B392" s="52"/>
      <c r="C392" s="4" t="s">
        <v>737</v>
      </c>
      <c r="D392" s="19" t="s">
        <v>738</v>
      </c>
      <c r="E392" s="67" t="s">
        <v>739</v>
      </c>
      <c r="F392" s="26"/>
      <c r="G392" s="29"/>
      <c r="H392" s="29"/>
    </row>
    <row r="393" spans="1:8" ht="32" x14ac:dyDescent="0.2">
      <c r="A393" s="3"/>
      <c r="B393" s="52"/>
      <c r="C393" s="4"/>
      <c r="D393" s="26" t="s">
        <v>740</v>
      </c>
      <c r="E393" s="67" t="s">
        <v>741</v>
      </c>
      <c r="F393" s="26"/>
      <c r="G393" s="29"/>
      <c r="H393" s="29"/>
    </row>
    <row r="394" spans="1:8" ht="32" x14ac:dyDescent="0.2">
      <c r="A394" s="3"/>
      <c r="B394" s="52"/>
      <c r="C394" s="4"/>
      <c r="D394" s="26" t="s">
        <v>742</v>
      </c>
      <c r="E394" s="84" t="s">
        <v>743</v>
      </c>
      <c r="F394" s="14"/>
      <c r="G394" s="14"/>
      <c r="H394" s="29"/>
    </row>
    <row r="395" spans="1:8" x14ac:dyDescent="0.2">
      <c r="A395" s="3"/>
      <c r="B395" s="52"/>
      <c r="C395" s="4"/>
      <c r="D395" s="26" t="s">
        <v>744</v>
      </c>
      <c r="E395" s="84" t="s">
        <v>745</v>
      </c>
      <c r="F395" s="14"/>
      <c r="G395" s="29"/>
      <c r="H395" s="29"/>
    </row>
    <row r="396" spans="1:8" ht="34" x14ac:dyDescent="0.2">
      <c r="A396" s="3"/>
      <c r="B396" s="52"/>
      <c r="C396" s="4"/>
      <c r="D396" s="4" t="s">
        <v>746</v>
      </c>
      <c r="E396" s="87" t="s">
        <v>747</v>
      </c>
      <c r="F396" s="29"/>
      <c r="G396" s="29"/>
      <c r="H396" s="29"/>
    </row>
    <row r="397" spans="1:8" ht="33.75" customHeight="1" x14ac:dyDescent="0.2">
      <c r="A397" s="3" t="s">
        <v>748</v>
      </c>
      <c r="B397" s="301" t="s">
        <v>749</v>
      </c>
      <c r="C397" s="302"/>
      <c r="D397" s="302"/>
      <c r="E397" s="302"/>
      <c r="F397" s="302"/>
      <c r="G397" s="302"/>
      <c r="H397" s="303"/>
    </row>
    <row r="398" spans="1:8" ht="48" x14ac:dyDescent="0.2">
      <c r="A398" s="3" t="s">
        <v>1298</v>
      </c>
      <c r="B398" s="52"/>
      <c r="C398" s="4" t="s">
        <v>750</v>
      </c>
      <c r="D398" s="26" t="s">
        <v>751</v>
      </c>
      <c r="E398" s="30" t="s">
        <v>752</v>
      </c>
      <c r="F398" s="19"/>
      <c r="G398" s="29"/>
      <c r="H398" s="29"/>
    </row>
    <row r="399" spans="1:8" ht="48" customHeight="1" x14ac:dyDescent="0.2">
      <c r="A399" s="3"/>
      <c r="B399" s="52"/>
      <c r="C399" s="4"/>
      <c r="D399" s="26" t="s">
        <v>753</v>
      </c>
      <c r="E399" s="81" t="s">
        <v>754</v>
      </c>
      <c r="F399" s="5"/>
      <c r="G399" s="29"/>
      <c r="H399" s="29"/>
    </row>
    <row r="400" spans="1:8" ht="48" customHeight="1" x14ac:dyDescent="0.2">
      <c r="A400" s="3"/>
      <c r="B400" s="52"/>
      <c r="C400" s="4"/>
      <c r="D400" s="20" t="s">
        <v>755</v>
      </c>
      <c r="E400" s="76" t="s">
        <v>756</v>
      </c>
      <c r="F400" s="20"/>
      <c r="G400" s="29"/>
      <c r="H400" s="29"/>
    </row>
    <row r="401" spans="1:8" ht="64" x14ac:dyDescent="0.2">
      <c r="A401" s="3"/>
      <c r="B401" s="52"/>
      <c r="C401" s="4"/>
      <c r="D401" s="14" t="s">
        <v>757</v>
      </c>
      <c r="E401" s="67" t="s">
        <v>758</v>
      </c>
      <c r="F401" s="26"/>
      <c r="G401" s="29"/>
      <c r="H401" s="29"/>
    </row>
    <row r="402" spans="1:8" ht="34" x14ac:dyDescent="0.2">
      <c r="A402" s="3" t="s">
        <v>1300</v>
      </c>
      <c r="B402" s="52"/>
      <c r="C402" s="4" t="s">
        <v>759</v>
      </c>
      <c r="D402" s="26" t="s">
        <v>760</v>
      </c>
      <c r="E402" s="21" t="s">
        <v>761</v>
      </c>
      <c r="F402" s="24"/>
      <c r="G402" s="29"/>
      <c r="H402" s="29"/>
    </row>
    <row r="403" spans="1:8" ht="144" x14ac:dyDescent="0.2">
      <c r="A403" s="3"/>
      <c r="B403" s="52"/>
      <c r="C403" s="4"/>
      <c r="D403" s="26" t="s">
        <v>762</v>
      </c>
      <c r="E403" s="21" t="s">
        <v>1221</v>
      </c>
      <c r="F403" s="24"/>
      <c r="G403" s="29"/>
      <c r="H403" s="29"/>
    </row>
    <row r="404" spans="1:8" ht="64" x14ac:dyDescent="0.2">
      <c r="A404" s="3"/>
      <c r="B404" s="23"/>
      <c r="C404" s="49"/>
      <c r="D404" s="24" t="s">
        <v>763</v>
      </c>
      <c r="E404" s="131" t="s">
        <v>1219</v>
      </c>
      <c r="F404" s="47"/>
      <c r="G404" s="106"/>
      <c r="H404" s="106"/>
    </row>
    <row r="405" spans="1:8" ht="80" x14ac:dyDescent="0.2">
      <c r="A405" s="3"/>
      <c r="B405" s="23"/>
      <c r="C405" s="49"/>
      <c r="D405" s="24" t="s">
        <v>764</v>
      </c>
      <c r="E405" s="21" t="s">
        <v>1220</v>
      </c>
      <c r="F405" s="24"/>
      <c r="G405" s="106"/>
      <c r="H405" s="106"/>
    </row>
    <row r="406" spans="1:8" ht="54.75" customHeight="1" x14ac:dyDescent="0.2">
      <c r="A406" s="3" t="s">
        <v>1299</v>
      </c>
      <c r="B406" s="23"/>
      <c r="C406" s="123" t="s">
        <v>765</v>
      </c>
      <c r="D406" s="24" t="s">
        <v>766</v>
      </c>
      <c r="E406" s="132" t="s">
        <v>767</v>
      </c>
      <c r="F406" s="123"/>
      <c r="G406" s="106"/>
      <c r="H406" s="106"/>
    </row>
    <row r="407" spans="1:8" ht="96" x14ac:dyDescent="0.2">
      <c r="A407" s="3"/>
      <c r="B407" s="23"/>
      <c r="C407" s="49"/>
      <c r="D407" s="24" t="s">
        <v>768</v>
      </c>
      <c r="E407" s="88" t="s">
        <v>769</v>
      </c>
      <c r="F407" s="31"/>
      <c r="G407" s="106"/>
      <c r="H407" s="106"/>
    </row>
    <row r="408" spans="1:8" ht="51" x14ac:dyDescent="0.2">
      <c r="A408" s="3" t="s">
        <v>1301</v>
      </c>
      <c r="B408" s="23"/>
      <c r="C408" s="49" t="s">
        <v>770</v>
      </c>
      <c r="D408" s="24" t="s">
        <v>771</v>
      </c>
      <c r="E408" s="21" t="s">
        <v>772</v>
      </c>
      <c r="F408" s="24"/>
      <c r="G408" s="31" t="s">
        <v>773</v>
      </c>
      <c r="H408" s="106"/>
    </row>
    <row r="409" spans="1:8" ht="64" x14ac:dyDescent="0.2">
      <c r="A409" s="3"/>
      <c r="B409" s="23"/>
      <c r="C409" s="49"/>
      <c r="D409" s="24" t="s">
        <v>774</v>
      </c>
      <c r="E409" s="21" t="s">
        <v>775</v>
      </c>
      <c r="F409" s="24"/>
      <c r="G409" s="106"/>
      <c r="H409" s="106"/>
    </row>
    <row r="410" spans="1:8" ht="64" x14ac:dyDescent="0.2">
      <c r="A410" s="3"/>
      <c r="B410" s="23"/>
      <c r="C410" s="49"/>
      <c r="D410" s="31" t="s">
        <v>776</v>
      </c>
      <c r="E410" s="88" t="s">
        <v>777</v>
      </c>
      <c r="F410" s="31"/>
      <c r="G410" s="106"/>
      <c r="H410" s="106"/>
    </row>
    <row r="411" spans="1:8" ht="47.25" customHeight="1" x14ac:dyDescent="0.2">
      <c r="A411" s="3" t="s">
        <v>778</v>
      </c>
      <c r="B411" s="298" t="s">
        <v>779</v>
      </c>
      <c r="C411" s="299"/>
      <c r="D411" s="299"/>
      <c r="E411" s="299"/>
      <c r="F411" s="299"/>
      <c r="G411" s="299"/>
      <c r="H411" s="300"/>
    </row>
    <row r="412" spans="1:8" ht="48" x14ac:dyDescent="0.2">
      <c r="A412" s="3" t="s">
        <v>1302</v>
      </c>
      <c r="B412" s="23"/>
      <c r="C412" s="49" t="s">
        <v>780</v>
      </c>
      <c r="D412" s="24" t="s">
        <v>781</v>
      </c>
      <c r="E412" s="88" t="s">
        <v>782</v>
      </c>
      <c r="F412" s="31"/>
      <c r="G412" s="106"/>
      <c r="H412" s="106"/>
    </row>
    <row r="413" spans="1:8" ht="48" x14ac:dyDescent="0.2">
      <c r="A413" s="3"/>
      <c r="B413" s="52"/>
      <c r="C413" s="4"/>
      <c r="D413" s="26" t="s">
        <v>783</v>
      </c>
      <c r="E413" s="84" t="s">
        <v>784</v>
      </c>
      <c r="F413" s="14"/>
      <c r="G413" s="29"/>
      <c r="H413" s="29"/>
    </row>
    <row r="414" spans="1:8" ht="33.75" customHeight="1" x14ac:dyDescent="0.2">
      <c r="A414" s="55" t="s">
        <v>785</v>
      </c>
      <c r="B414" s="307" t="s">
        <v>786</v>
      </c>
      <c r="C414" s="308"/>
      <c r="D414" s="308"/>
      <c r="E414" s="308"/>
      <c r="F414" s="308"/>
      <c r="G414" s="308"/>
      <c r="H414" s="309"/>
    </row>
    <row r="415" spans="1:8" ht="34" x14ac:dyDescent="0.2">
      <c r="A415" s="55" t="s">
        <v>1303</v>
      </c>
      <c r="B415" s="56"/>
      <c r="C415" s="57" t="s">
        <v>787</v>
      </c>
      <c r="D415" s="34" t="s">
        <v>788</v>
      </c>
      <c r="E415" s="30" t="s">
        <v>789</v>
      </c>
      <c r="F415" s="19"/>
      <c r="G415" s="103"/>
      <c r="H415" s="29"/>
    </row>
    <row r="416" spans="1:8" ht="34" x14ac:dyDescent="0.2">
      <c r="A416" s="3"/>
      <c r="B416" s="52"/>
      <c r="C416" s="57"/>
      <c r="D416" s="34" t="s">
        <v>790</v>
      </c>
      <c r="E416" s="30" t="s">
        <v>791</v>
      </c>
      <c r="F416" s="19"/>
      <c r="G416" s="13"/>
      <c r="H416" s="29"/>
    </row>
    <row r="417" spans="1:8" ht="64" x14ac:dyDescent="0.2">
      <c r="A417" s="3"/>
      <c r="B417" s="52"/>
      <c r="C417" s="57"/>
      <c r="D417" s="27" t="s">
        <v>792</v>
      </c>
      <c r="E417" s="30" t="s">
        <v>793</v>
      </c>
      <c r="F417" s="19"/>
      <c r="G417" s="13"/>
      <c r="H417" s="29"/>
    </row>
    <row r="418" spans="1:8" ht="48" x14ac:dyDescent="0.2">
      <c r="A418" s="3"/>
      <c r="B418" s="52"/>
      <c r="C418" s="57"/>
      <c r="D418" s="19" t="s">
        <v>794</v>
      </c>
      <c r="E418" s="30" t="s">
        <v>795</v>
      </c>
      <c r="F418" s="19"/>
      <c r="G418" s="13"/>
      <c r="H418" s="29"/>
    </row>
    <row r="419" spans="1:8" ht="64" x14ac:dyDescent="0.2">
      <c r="A419" s="3"/>
      <c r="B419" s="52"/>
      <c r="C419" s="57"/>
      <c r="D419" s="19" t="s">
        <v>796</v>
      </c>
      <c r="E419" s="99" t="s">
        <v>797</v>
      </c>
      <c r="F419" s="19"/>
      <c r="G419" s="13"/>
      <c r="H419" s="29"/>
    </row>
    <row r="420" spans="1:8" ht="144" x14ac:dyDescent="0.2">
      <c r="A420" s="3"/>
      <c r="B420" s="52"/>
      <c r="C420" s="57"/>
      <c r="D420" s="19" t="s">
        <v>798</v>
      </c>
      <c r="E420" s="30" t="s">
        <v>799</v>
      </c>
      <c r="F420" s="19"/>
      <c r="G420" s="13"/>
      <c r="H420" s="29"/>
    </row>
    <row r="421" spans="1:8" ht="48" x14ac:dyDescent="0.2">
      <c r="A421" s="3" t="s">
        <v>1304</v>
      </c>
      <c r="B421" s="52"/>
      <c r="C421" s="57" t="s">
        <v>800</v>
      </c>
      <c r="D421" s="19" t="s">
        <v>801</v>
      </c>
      <c r="E421" s="30" t="s">
        <v>802</v>
      </c>
      <c r="F421" s="19"/>
      <c r="G421" s="29"/>
      <c r="H421" s="29"/>
    </row>
    <row r="422" spans="1:8" ht="64" x14ac:dyDescent="0.2">
      <c r="A422" s="3"/>
      <c r="B422" s="52"/>
      <c r="C422" s="57"/>
      <c r="D422" s="19" t="s">
        <v>803</v>
      </c>
      <c r="E422" s="30" t="s">
        <v>804</v>
      </c>
      <c r="F422" s="19"/>
      <c r="G422" s="29"/>
      <c r="H422" s="29"/>
    </row>
    <row r="423" spans="1:8" ht="96" x14ac:dyDescent="0.2">
      <c r="A423" s="3"/>
      <c r="B423" s="52"/>
      <c r="C423" s="57"/>
      <c r="D423" s="19" t="s">
        <v>805</v>
      </c>
      <c r="E423" s="30" t="s">
        <v>806</v>
      </c>
      <c r="F423" s="19"/>
      <c r="G423" s="29"/>
      <c r="H423" s="29"/>
    </row>
    <row r="424" spans="1:8" ht="80" x14ac:dyDescent="0.2">
      <c r="A424" s="3"/>
      <c r="B424" s="52"/>
      <c r="C424" s="57"/>
      <c r="D424" s="19" t="s">
        <v>807</v>
      </c>
      <c r="E424" s="30" t="s">
        <v>808</v>
      </c>
      <c r="F424" s="19"/>
      <c r="G424" s="29"/>
      <c r="H424" s="29"/>
    </row>
    <row r="425" spans="1:8" ht="64" x14ac:dyDescent="0.2">
      <c r="A425" s="3"/>
      <c r="B425" s="52"/>
      <c r="C425" s="58"/>
      <c r="D425" s="46" t="s">
        <v>809</v>
      </c>
      <c r="E425" s="99" t="s">
        <v>810</v>
      </c>
      <c r="F425" s="19"/>
      <c r="G425" s="29"/>
      <c r="H425" s="29"/>
    </row>
    <row r="426" spans="1:8" ht="80" x14ac:dyDescent="0.2">
      <c r="A426" s="3" t="s">
        <v>1305</v>
      </c>
      <c r="B426" s="52"/>
      <c r="C426" s="59" t="s">
        <v>811</v>
      </c>
      <c r="D426" s="14" t="s">
        <v>812</v>
      </c>
      <c r="E426" s="84" t="s">
        <v>813</v>
      </c>
      <c r="F426" s="14"/>
      <c r="G426" s="29"/>
      <c r="H426" s="29"/>
    </row>
    <row r="427" spans="1:8" x14ac:dyDescent="0.2">
      <c r="A427" s="3"/>
      <c r="B427" s="52"/>
      <c r="C427" s="60"/>
      <c r="D427" s="14" t="s">
        <v>814</v>
      </c>
      <c r="E427" s="84" t="s">
        <v>815</v>
      </c>
      <c r="F427" s="14"/>
      <c r="G427" s="29"/>
      <c r="H427" s="29"/>
    </row>
    <row r="428" spans="1:8" ht="64" x14ac:dyDescent="0.2">
      <c r="A428" s="3"/>
      <c r="B428" s="52"/>
      <c r="C428" s="57"/>
      <c r="D428" s="19" t="s">
        <v>816</v>
      </c>
      <c r="E428" s="30" t="s">
        <v>817</v>
      </c>
      <c r="F428" s="19"/>
      <c r="G428" s="29"/>
      <c r="H428" s="29"/>
    </row>
    <row r="429" spans="1:8" ht="48" x14ac:dyDescent="0.2">
      <c r="A429" s="3" t="s">
        <v>1306</v>
      </c>
      <c r="B429" s="52"/>
      <c r="C429" s="57" t="s">
        <v>818</v>
      </c>
      <c r="D429" s="19" t="s">
        <v>819</v>
      </c>
      <c r="E429" s="30" t="s">
        <v>820</v>
      </c>
      <c r="F429" s="19"/>
      <c r="G429" s="29"/>
      <c r="H429" s="29"/>
    </row>
    <row r="430" spans="1:8" ht="64" x14ac:dyDescent="0.2">
      <c r="A430" s="3"/>
      <c r="B430" s="52"/>
      <c r="C430" s="57"/>
      <c r="D430" s="19" t="s">
        <v>821</v>
      </c>
      <c r="E430" s="30" t="s">
        <v>822</v>
      </c>
      <c r="F430" s="19"/>
      <c r="G430" s="29"/>
      <c r="H430" s="29"/>
    </row>
    <row r="431" spans="1:8" ht="48" x14ac:dyDescent="0.2">
      <c r="A431" s="3"/>
      <c r="B431" s="52"/>
      <c r="C431" s="57"/>
      <c r="D431" s="19" t="s">
        <v>823</v>
      </c>
      <c r="E431" s="30" t="s">
        <v>824</v>
      </c>
      <c r="F431" s="19"/>
      <c r="G431" s="29"/>
      <c r="H431" s="29"/>
    </row>
    <row r="432" spans="1:8" ht="80" x14ac:dyDescent="0.2">
      <c r="A432" s="3"/>
      <c r="B432" s="52"/>
      <c r="C432" s="57"/>
      <c r="D432" s="19" t="s">
        <v>825</v>
      </c>
      <c r="E432" s="30" t="s">
        <v>826</v>
      </c>
      <c r="F432" s="19"/>
      <c r="G432" s="29"/>
      <c r="H432" s="29"/>
    </row>
    <row r="433" spans="1:8" ht="48" x14ac:dyDescent="0.2">
      <c r="A433" s="3"/>
      <c r="B433" s="52"/>
      <c r="C433" s="57"/>
      <c r="D433" s="61" t="s">
        <v>827</v>
      </c>
      <c r="E433" s="30" t="s">
        <v>828</v>
      </c>
      <c r="F433" s="19"/>
      <c r="G433" s="29"/>
      <c r="H433" s="29"/>
    </row>
    <row r="434" spans="1:8" ht="32" x14ac:dyDescent="0.2">
      <c r="A434" s="3"/>
      <c r="B434" s="52"/>
      <c r="C434" s="57"/>
      <c r="D434" s="19" t="s">
        <v>829</v>
      </c>
      <c r="E434" s="30" t="s">
        <v>830</v>
      </c>
      <c r="F434" s="19"/>
      <c r="G434" s="29"/>
      <c r="H434" s="29"/>
    </row>
    <row r="435" spans="1:8" ht="64" x14ac:dyDescent="0.2">
      <c r="A435" s="3"/>
      <c r="B435" s="52"/>
      <c r="C435" s="57"/>
      <c r="D435" s="19" t="s">
        <v>831</v>
      </c>
      <c r="E435" s="30" t="s">
        <v>832</v>
      </c>
      <c r="F435" s="19"/>
      <c r="G435" s="29"/>
      <c r="H435" s="29"/>
    </row>
    <row r="436" spans="1:8" ht="32" x14ac:dyDescent="0.2">
      <c r="A436" s="3" t="s">
        <v>1307</v>
      </c>
      <c r="B436" s="52"/>
      <c r="C436" s="57" t="s">
        <v>833</v>
      </c>
      <c r="D436" s="61" t="s">
        <v>834</v>
      </c>
      <c r="E436" s="30" t="s">
        <v>835</v>
      </c>
      <c r="F436" s="19"/>
      <c r="G436" s="29"/>
      <c r="H436" s="29"/>
    </row>
    <row r="437" spans="1:8" ht="48" x14ac:dyDescent="0.2">
      <c r="A437" s="3"/>
      <c r="B437" s="52"/>
      <c r="C437" s="57"/>
      <c r="D437" s="19" t="s">
        <v>836</v>
      </c>
      <c r="E437" s="30" t="s">
        <v>837</v>
      </c>
      <c r="F437" s="19"/>
      <c r="G437" s="29"/>
      <c r="H437" s="29"/>
    </row>
    <row r="438" spans="1:8" ht="32" x14ac:dyDescent="0.2">
      <c r="A438" s="3"/>
      <c r="B438" s="52"/>
      <c r="C438" s="57"/>
      <c r="D438" s="19" t="s">
        <v>838</v>
      </c>
      <c r="E438" s="30" t="s">
        <v>839</v>
      </c>
      <c r="F438" s="19"/>
      <c r="G438" s="29"/>
      <c r="H438" s="29"/>
    </row>
    <row r="439" spans="1:8" ht="160" x14ac:dyDescent="0.2">
      <c r="A439" s="3"/>
      <c r="B439" s="52"/>
      <c r="C439" s="57"/>
      <c r="D439" s="19" t="s">
        <v>840</v>
      </c>
      <c r="E439" s="30" t="s">
        <v>841</v>
      </c>
      <c r="F439" s="19"/>
      <c r="G439" s="29"/>
      <c r="H439" s="29"/>
    </row>
    <row r="440" spans="1:8" ht="48" x14ac:dyDescent="0.2">
      <c r="A440" s="3"/>
      <c r="B440" s="52"/>
      <c r="C440" s="62" t="s">
        <v>842</v>
      </c>
      <c r="D440" s="14" t="s">
        <v>843</v>
      </c>
      <c r="E440" s="30" t="s">
        <v>844</v>
      </c>
      <c r="F440" s="19"/>
      <c r="G440" s="29"/>
      <c r="H440" s="29"/>
    </row>
    <row r="441" spans="1:8" ht="33.75" customHeight="1" x14ac:dyDescent="0.2">
      <c r="A441" s="55" t="s">
        <v>845</v>
      </c>
      <c r="B441" s="305" t="s">
        <v>846</v>
      </c>
      <c r="C441" s="305"/>
      <c r="D441" s="305"/>
      <c r="E441" s="305"/>
      <c r="F441" s="305"/>
      <c r="G441" s="305"/>
      <c r="H441" s="306"/>
    </row>
    <row r="442" spans="1:8" ht="90" customHeight="1" x14ac:dyDescent="0.2">
      <c r="A442" s="55" t="s">
        <v>1308</v>
      </c>
      <c r="B442" s="122"/>
      <c r="C442" s="123" t="s">
        <v>847</v>
      </c>
      <c r="D442" s="32" t="s">
        <v>848</v>
      </c>
      <c r="E442" s="119" t="s">
        <v>849</v>
      </c>
      <c r="F442" s="37"/>
      <c r="G442" s="124"/>
      <c r="H442" s="125" t="s">
        <v>90</v>
      </c>
    </row>
    <row r="443" spans="1:8" ht="80" x14ac:dyDescent="0.2">
      <c r="A443" s="55"/>
      <c r="B443" s="122"/>
      <c r="C443" s="123"/>
      <c r="D443" s="37" t="s">
        <v>850</v>
      </c>
      <c r="E443" s="119" t="s">
        <v>851</v>
      </c>
      <c r="F443" s="37"/>
      <c r="G443" s="126"/>
      <c r="H443" s="106"/>
    </row>
    <row r="444" spans="1:8" ht="80" x14ac:dyDescent="0.2">
      <c r="A444" s="55"/>
      <c r="B444" s="122"/>
      <c r="C444" s="123"/>
      <c r="D444" s="37" t="s">
        <v>852</v>
      </c>
      <c r="E444" s="119" t="s">
        <v>853</v>
      </c>
      <c r="F444" s="37"/>
      <c r="G444" s="126"/>
      <c r="H444" s="106"/>
    </row>
    <row r="445" spans="1:8" ht="64" x14ac:dyDescent="0.2">
      <c r="A445" s="55"/>
      <c r="B445" s="122"/>
      <c r="C445" s="123"/>
      <c r="D445" s="37" t="s">
        <v>854</v>
      </c>
      <c r="E445" s="119" t="s">
        <v>855</v>
      </c>
      <c r="F445" s="37"/>
      <c r="G445" s="126"/>
      <c r="H445" s="106"/>
    </row>
    <row r="446" spans="1:8" x14ac:dyDescent="0.2">
      <c r="A446" s="55"/>
      <c r="B446" s="122"/>
      <c r="C446" s="123"/>
      <c r="D446" s="37" t="s">
        <v>856</v>
      </c>
      <c r="E446" s="119" t="s">
        <v>857</v>
      </c>
      <c r="F446" s="37"/>
      <c r="G446" s="126"/>
      <c r="H446" s="106"/>
    </row>
    <row r="447" spans="1:8" ht="48" x14ac:dyDescent="0.2">
      <c r="A447" s="55" t="s">
        <v>1309</v>
      </c>
      <c r="B447" s="122"/>
      <c r="C447" s="127" t="s">
        <v>858</v>
      </c>
      <c r="D447" s="127" t="s">
        <v>859</v>
      </c>
      <c r="E447" s="128" t="s">
        <v>860</v>
      </c>
      <c r="F447" s="129"/>
      <c r="G447" s="109"/>
      <c r="H447" s="115" t="s">
        <v>861</v>
      </c>
    </row>
    <row r="448" spans="1:8" ht="32" x14ac:dyDescent="0.2">
      <c r="A448" s="55"/>
      <c r="B448" s="122"/>
      <c r="C448" s="123"/>
      <c r="D448" s="127" t="s">
        <v>862</v>
      </c>
      <c r="E448" s="128" t="s">
        <v>863</v>
      </c>
      <c r="F448" s="129"/>
      <c r="G448" s="109"/>
      <c r="H448" s="106"/>
    </row>
    <row r="449" spans="1:8" x14ac:dyDescent="0.2">
      <c r="A449" s="55"/>
      <c r="B449" s="122"/>
      <c r="C449" s="127"/>
      <c r="D449" s="127" t="s">
        <v>864</v>
      </c>
      <c r="E449" s="128" t="s">
        <v>863</v>
      </c>
      <c r="F449" s="129"/>
      <c r="G449" s="109"/>
      <c r="H449" s="106"/>
    </row>
    <row r="450" spans="1:8" ht="32" x14ac:dyDescent="0.2">
      <c r="A450" s="55"/>
      <c r="B450" s="122"/>
      <c r="C450" s="127"/>
      <c r="D450" s="130" t="s">
        <v>865</v>
      </c>
      <c r="E450" s="121" t="s">
        <v>1218</v>
      </c>
      <c r="F450" s="32"/>
      <c r="G450" s="109"/>
      <c r="H450" s="106"/>
    </row>
    <row r="451" spans="1:8" ht="51" x14ac:dyDescent="0.2">
      <c r="A451" s="55" t="s">
        <v>1310</v>
      </c>
      <c r="B451" s="122"/>
      <c r="C451" s="123" t="s">
        <v>866</v>
      </c>
      <c r="D451" s="32" t="s">
        <v>867</v>
      </c>
      <c r="E451" s="121" t="s">
        <v>868</v>
      </c>
      <c r="F451" s="32"/>
      <c r="G451" s="126"/>
      <c r="H451" s="106"/>
    </row>
    <row r="452" spans="1:8" ht="102.75" customHeight="1" x14ac:dyDescent="0.2">
      <c r="A452" s="55"/>
      <c r="B452" s="122"/>
      <c r="C452" s="123"/>
      <c r="D452" s="129" t="s">
        <v>869</v>
      </c>
      <c r="E452" s="121" t="s">
        <v>870</v>
      </c>
      <c r="F452" s="32"/>
      <c r="G452" s="126"/>
      <c r="H452" s="106"/>
    </row>
    <row r="453" spans="1:8" ht="80" x14ac:dyDescent="0.2">
      <c r="A453" s="55"/>
      <c r="B453" s="122"/>
      <c r="C453" s="123"/>
      <c r="D453" s="32" t="s">
        <v>871</v>
      </c>
      <c r="E453" s="121" t="s">
        <v>872</v>
      </c>
      <c r="F453" s="32"/>
      <c r="G453" s="126"/>
      <c r="H453" s="106"/>
    </row>
    <row r="454" spans="1:8" ht="64" x14ac:dyDescent="0.2">
      <c r="A454" s="55"/>
      <c r="B454" s="122"/>
      <c r="C454" s="123"/>
      <c r="D454" s="129" t="s">
        <v>873</v>
      </c>
      <c r="E454" s="121" t="s">
        <v>874</v>
      </c>
      <c r="F454" s="32"/>
      <c r="G454" s="126" t="s">
        <v>875</v>
      </c>
      <c r="H454" s="106"/>
    </row>
    <row r="455" spans="1:8" ht="17" x14ac:dyDescent="0.2">
      <c r="A455" s="55" t="s">
        <v>876</v>
      </c>
      <c r="B455" s="298" t="s">
        <v>877</v>
      </c>
      <c r="C455" s="299"/>
      <c r="D455" s="299"/>
      <c r="E455" s="299"/>
      <c r="F455" s="299"/>
      <c r="G455" s="299"/>
      <c r="H455" s="300"/>
    </row>
    <row r="456" spans="1:8" ht="48" x14ac:dyDescent="0.2">
      <c r="A456" s="55" t="s">
        <v>1311</v>
      </c>
      <c r="B456" s="23"/>
      <c r="C456" s="123" t="s">
        <v>878</v>
      </c>
      <c r="D456" s="27" t="s">
        <v>879</v>
      </c>
      <c r="E456" s="27" t="s">
        <v>880</v>
      </c>
      <c r="F456" s="27"/>
      <c r="G456" s="106"/>
      <c r="H456" s="106"/>
    </row>
    <row r="457" spans="1:8" ht="16" customHeight="1" x14ac:dyDescent="0.2">
      <c r="A457" s="295" t="s">
        <v>881</v>
      </c>
      <c r="B457" s="296"/>
      <c r="C457" s="296"/>
      <c r="D457" s="296"/>
      <c r="E457" s="296"/>
      <c r="F457" s="296"/>
      <c r="G457" s="296"/>
      <c r="H457" s="297"/>
    </row>
    <row r="458" spans="1:8" ht="29.25" customHeight="1" x14ac:dyDescent="0.2">
      <c r="A458" s="3" t="s">
        <v>882</v>
      </c>
      <c r="B458" s="298" t="s">
        <v>883</v>
      </c>
      <c r="C458" s="299"/>
      <c r="D458" s="299"/>
      <c r="E458" s="299"/>
      <c r="F458" s="299"/>
      <c r="G458" s="299"/>
      <c r="H458" s="300"/>
    </row>
    <row r="459" spans="1:8" ht="51" customHeight="1" x14ac:dyDescent="0.2">
      <c r="A459" s="3" t="s">
        <v>1312</v>
      </c>
      <c r="B459" s="49"/>
      <c r="C459" s="49" t="s">
        <v>884</v>
      </c>
      <c r="D459" s="24" t="s">
        <v>885</v>
      </c>
      <c r="E459" s="73" t="s">
        <v>886</v>
      </c>
      <c r="F459" s="27"/>
      <c r="G459" s="106"/>
      <c r="H459" s="106"/>
    </row>
    <row r="460" spans="1:8" ht="32" x14ac:dyDescent="0.2">
      <c r="A460" s="3"/>
      <c r="B460" s="23"/>
      <c r="C460" s="117"/>
      <c r="D460" s="24" t="s">
        <v>887</v>
      </c>
      <c r="E460" s="21" t="s">
        <v>888</v>
      </c>
      <c r="F460" s="24"/>
      <c r="G460" s="106"/>
      <c r="H460" s="106"/>
    </row>
    <row r="461" spans="1:8" x14ac:dyDescent="0.2">
      <c r="A461" s="3"/>
      <c r="B461" s="23"/>
      <c r="C461" s="49"/>
      <c r="D461" s="27" t="s">
        <v>889</v>
      </c>
      <c r="E461" s="73" t="s">
        <v>890</v>
      </c>
      <c r="F461" s="27"/>
      <c r="G461" s="106"/>
      <c r="H461" s="106"/>
    </row>
    <row r="462" spans="1:8" ht="33" customHeight="1" x14ac:dyDescent="0.2">
      <c r="A462" s="3" t="s">
        <v>891</v>
      </c>
      <c r="B462" s="298" t="s">
        <v>892</v>
      </c>
      <c r="C462" s="299"/>
      <c r="D462" s="299"/>
      <c r="E462" s="299"/>
      <c r="F462" s="299"/>
      <c r="G462" s="299"/>
      <c r="H462" s="300"/>
    </row>
    <row r="463" spans="1:8" ht="51" x14ac:dyDescent="0.2">
      <c r="A463" s="3" t="s">
        <v>1313</v>
      </c>
      <c r="B463" s="49"/>
      <c r="C463" s="49" t="s">
        <v>893</v>
      </c>
      <c r="D463" s="118" t="s">
        <v>894</v>
      </c>
      <c r="E463" s="21" t="s">
        <v>895</v>
      </c>
      <c r="F463" s="24"/>
      <c r="G463" s="106"/>
      <c r="H463" s="106"/>
    </row>
    <row r="464" spans="1:8" ht="64" x14ac:dyDescent="0.2">
      <c r="A464" s="3"/>
      <c r="B464" s="49"/>
      <c r="C464" s="49"/>
      <c r="D464" s="24" t="s">
        <v>896</v>
      </c>
      <c r="E464" s="21" t="s">
        <v>897</v>
      </c>
      <c r="F464" s="24"/>
      <c r="G464" s="106"/>
      <c r="H464" s="106"/>
    </row>
    <row r="465" spans="1:8" x14ac:dyDescent="0.2">
      <c r="A465" s="3"/>
      <c r="B465" s="23"/>
      <c r="C465" s="49"/>
      <c r="D465" s="24" t="s">
        <v>898</v>
      </c>
      <c r="E465" s="21"/>
      <c r="F465" s="24"/>
      <c r="G465" s="106"/>
      <c r="H465" s="106"/>
    </row>
    <row r="466" spans="1:8" ht="32" x14ac:dyDescent="0.2">
      <c r="A466" s="3"/>
      <c r="B466" s="23"/>
      <c r="C466" s="49"/>
      <c r="D466" s="49" t="s">
        <v>899</v>
      </c>
      <c r="E466" s="21" t="s">
        <v>900</v>
      </c>
      <c r="F466" s="24"/>
      <c r="G466" s="27"/>
      <c r="H466" s="106"/>
    </row>
    <row r="467" spans="1:8" ht="33" customHeight="1" x14ac:dyDescent="0.2">
      <c r="A467" s="3" t="s">
        <v>901</v>
      </c>
      <c r="B467" s="298" t="s">
        <v>902</v>
      </c>
      <c r="C467" s="299"/>
      <c r="D467" s="299"/>
      <c r="E467" s="299"/>
      <c r="F467" s="299"/>
      <c r="G467" s="299"/>
      <c r="H467" s="300"/>
    </row>
    <row r="468" spans="1:8" ht="74.25" customHeight="1" x14ac:dyDescent="0.2">
      <c r="A468" s="3" t="s">
        <v>1314</v>
      </c>
      <c r="B468" s="49"/>
      <c r="C468" s="49" t="s">
        <v>903</v>
      </c>
      <c r="D468" s="27" t="s">
        <v>904</v>
      </c>
      <c r="E468" s="21" t="s">
        <v>905</v>
      </c>
      <c r="F468" s="24"/>
      <c r="G468" s="116"/>
      <c r="H468" s="106"/>
    </row>
    <row r="469" spans="1:8" ht="39" customHeight="1" x14ac:dyDescent="0.2">
      <c r="A469" s="3"/>
      <c r="B469" s="49"/>
      <c r="C469" s="49"/>
      <c r="D469" s="27" t="s">
        <v>906</v>
      </c>
      <c r="E469" s="73" t="s">
        <v>907</v>
      </c>
      <c r="F469" s="27"/>
      <c r="G469" s="31"/>
      <c r="H469" s="106"/>
    </row>
    <row r="470" spans="1:8" ht="19" customHeight="1" x14ac:dyDescent="0.2">
      <c r="A470" s="3"/>
      <c r="B470" s="23"/>
      <c r="C470" s="49"/>
      <c r="D470" s="27" t="s">
        <v>908</v>
      </c>
      <c r="E470" s="21"/>
      <c r="F470" s="24"/>
      <c r="G470" s="31"/>
      <c r="H470" s="106"/>
    </row>
    <row r="471" spans="1:8" ht="31.5" customHeight="1" x14ac:dyDescent="0.2">
      <c r="A471" s="3" t="s">
        <v>909</v>
      </c>
      <c r="B471" s="298" t="s">
        <v>910</v>
      </c>
      <c r="C471" s="299"/>
      <c r="D471" s="299"/>
      <c r="E471" s="299"/>
      <c r="F471" s="299"/>
      <c r="G471" s="299"/>
      <c r="H471" s="300"/>
    </row>
    <row r="472" spans="1:8" ht="78.75" customHeight="1" x14ac:dyDescent="0.2">
      <c r="A472" s="3" t="s">
        <v>1315</v>
      </c>
      <c r="B472" s="49"/>
      <c r="C472" s="49" t="s">
        <v>911</v>
      </c>
      <c r="D472" s="27" t="s">
        <v>912</v>
      </c>
      <c r="E472" s="73" t="s">
        <v>913</v>
      </c>
      <c r="F472" s="27"/>
      <c r="G472" s="31"/>
      <c r="H472" s="106"/>
    </row>
    <row r="473" spans="1:8" ht="19" customHeight="1" x14ac:dyDescent="0.2">
      <c r="A473" s="3"/>
      <c r="B473" s="23"/>
      <c r="C473" s="49"/>
      <c r="D473" s="27" t="s">
        <v>914</v>
      </c>
      <c r="E473" s="73" t="s">
        <v>915</v>
      </c>
      <c r="F473" s="27"/>
      <c r="G473" s="31"/>
      <c r="H473" s="106"/>
    </row>
    <row r="474" spans="1:8" ht="33" customHeight="1" x14ac:dyDescent="0.2">
      <c r="A474" s="3"/>
      <c r="B474" s="23"/>
      <c r="C474" s="49"/>
      <c r="D474" s="27" t="s">
        <v>916</v>
      </c>
      <c r="E474" s="73" t="s">
        <v>917</v>
      </c>
      <c r="F474" s="27"/>
      <c r="G474" s="31"/>
      <c r="H474" s="106"/>
    </row>
    <row r="475" spans="1:8" ht="72.75" customHeight="1" x14ac:dyDescent="0.2">
      <c r="A475" s="3" t="s">
        <v>1316</v>
      </c>
      <c r="B475" s="23"/>
      <c r="C475" s="49" t="s">
        <v>918</v>
      </c>
      <c r="D475" s="27" t="s">
        <v>919</v>
      </c>
      <c r="E475" s="73" t="s">
        <v>920</v>
      </c>
      <c r="F475" s="27"/>
      <c r="G475" s="31"/>
      <c r="H475" s="106"/>
    </row>
    <row r="476" spans="1:8" ht="48" customHeight="1" x14ac:dyDescent="0.2">
      <c r="A476" s="3" t="s">
        <v>921</v>
      </c>
      <c r="B476" s="298" t="s">
        <v>922</v>
      </c>
      <c r="C476" s="299"/>
      <c r="D476" s="299"/>
      <c r="E476" s="299"/>
      <c r="F476" s="299"/>
      <c r="G476" s="299"/>
      <c r="H476" s="300"/>
    </row>
    <row r="477" spans="1:8" ht="48" customHeight="1" x14ac:dyDescent="0.2">
      <c r="A477" s="3" t="s">
        <v>1317</v>
      </c>
      <c r="B477" s="49"/>
      <c r="C477" s="49" t="s">
        <v>923</v>
      </c>
      <c r="D477" s="27" t="s">
        <v>924</v>
      </c>
      <c r="E477" s="73" t="s">
        <v>925</v>
      </c>
      <c r="F477" s="27"/>
      <c r="G477" s="31"/>
      <c r="H477" s="106"/>
    </row>
    <row r="478" spans="1:8" ht="182.25" customHeight="1" x14ac:dyDescent="0.2">
      <c r="A478" s="3"/>
      <c r="B478" s="49"/>
      <c r="C478" s="49"/>
      <c r="D478" s="27" t="s">
        <v>926</v>
      </c>
      <c r="E478" s="88" t="s">
        <v>927</v>
      </c>
      <c r="F478" s="31"/>
      <c r="G478" s="31"/>
      <c r="H478" s="106"/>
    </row>
    <row r="479" spans="1:8" ht="38" customHeight="1" x14ac:dyDescent="0.2">
      <c r="A479" s="3"/>
      <c r="B479" s="23"/>
      <c r="C479" s="49"/>
      <c r="D479" s="27" t="s">
        <v>928</v>
      </c>
      <c r="E479" s="73" t="s">
        <v>929</v>
      </c>
      <c r="F479" s="27"/>
      <c r="G479" s="37"/>
      <c r="H479" s="116"/>
    </row>
    <row r="480" spans="1:8" ht="19" customHeight="1" x14ac:dyDescent="0.2">
      <c r="A480" s="3"/>
      <c r="B480" s="23"/>
      <c r="C480" s="49"/>
      <c r="D480" s="32" t="s">
        <v>930</v>
      </c>
      <c r="E480" s="119" t="s">
        <v>931</v>
      </c>
      <c r="F480" s="37"/>
      <c r="G480" s="31"/>
      <c r="H480" s="106"/>
    </row>
    <row r="481" spans="1:8" ht="35" customHeight="1" x14ac:dyDescent="0.2">
      <c r="A481" s="3" t="s">
        <v>1318</v>
      </c>
      <c r="B481" s="23"/>
      <c r="C481" s="49" t="s">
        <v>932</v>
      </c>
      <c r="D481" s="24" t="s">
        <v>933</v>
      </c>
      <c r="E481" s="21" t="s">
        <v>934</v>
      </c>
      <c r="F481" s="24"/>
      <c r="G481" s="31"/>
      <c r="H481" s="106"/>
    </row>
    <row r="482" spans="1:8" ht="41.25" customHeight="1" x14ac:dyDescent="0.2">
      <c r="A482" s="3"/>
      <c r="B482" s="23"/>
      <c r="C482" s="49"/>
      <c r="D482" s="118" t="s">
        <v>935</v>
      </c>
      <c r="E482" s="120" t="s">
        <v>936</v>
      </c>
      <c r="F482" s="49"/>
      <c r="G482" s="31"/>
      <c r="H482" s="106"/>
    </row>
    <row r="483" spans="1:8" ht="74.25" customHeight="1" x14ac:dyDescent="0.2">
      <c r="A483" s="3"/>
      <c r="B483" s="23"/>
      <c r="C483" s="49"/>
      <c r="D483" s="32" t="s">
        <v>937</v>
      </c>
      <c r="E483" s="73" t="s">
        <v>938</v>
      </c>
      <c r="F483" s="27"/>
      <c r="G483" s="31"/>
      <c r="H483" s="106"/>
    </row>
    <row r="484" spans="1:8" ht="63.75" customHeight="1" x14ac:dyDescent="0.2">
      <c r="A484" s="3" t="s">
        <v>1319</v>
      </c>
      <c r="B484" s="23"/>
      <c r="C484" s="49" t="s">
        <v>939</v>
      </c>
      <c r="D484" s="121" t="s">
        <v>940</v>
      </c>
      <c r="E484" s="73" t="s">
        <v>941</v>
      </c>
      <c r="F484" s="27"/>
      <c r="G484" s="31"/>
      <c r="H484" s="106"/>
    </row>
    <row r="485" spans="1:8" ht="33" customHeight="1" x14ac:dyDescent="0.2">
      <c r="A485" s="3"/>
      <c r="B485" s="23"/>
      <c r="C485" s="49"/>
      <c r="D485" s="37" t="s">
        <v>942</v>
      </c>
      <c r="E485" s="73" t="s">
        <v>943</v>
      </c>
      <c r="F485" s="27"/>
      <c r="G485" s="31"/>
      <c r="H485" s="106"/>
    </row>
    <row r="486" spans="1:8" ht="19" customHeight="1" x14ac:dyDescent="0.2">
      <c r="A486" s="3"/>
      <c r="B486" s="23"/>
      <c r="C486" s="49"/>
      <c r="D486" s="121" t="s">
        <v>944</v>
      </c>
      <c r="E486" s="73" t="s">
        <v>945</v>
      </c>
      <c r="F486" s="27"/>
      <c r="G486" s="31"/>
      <c r="H486" s="106"/>
    </row>
    <row r="487" spans="1:8" ht="34" x14ac:dyDescent="0.2">
      <c r="A487" s="3" t="s">
        <v>1320</v>
      </c>
      <c r="B487" s="23"/>
      <c r="C487" s="49" t="s">
        <v>946</v>
      </c>
      <c r="D487" s="21" t="s">
        <v>947</v>
      </c>
      <c r="E487" s="73" t="s">
        <v>948</v>
      </c>
      <c r="F487" s="27"/>
      <c r="G487" s="106"/>
      <c r="H487" s="106"/>
    </row>
    <row r="488" spans="1:8" ht="108" customHeight="1" x14ac:dyDescent="0.2">
      <c r="A488" s="3"/>
      <c r="B488" s="23"/>
      <c r="C488" s="49"/>
      <c r="D488" s="37" t="s">
        <v>949</v>
      </c>
      <c r="E488" s="73" t="s">
        <v>950</v>
      </c>
      <c r="F488" s="27"/>
      <c r="G488" s="106"/>
      <c r="H488" s="106"/>
    </row>
    <row r="489" spans="1:8" ht="32" x14ac:dyDescent="0.2">
      <c r="A489" s="3"/>
      <c r="B489" s="63"/>
      <c r="C489" s="11"/>
      <c r="D489" s="37" t="s">
        <v>951</v>
      </c>
      <c r="E489" s="119" t="s">
        <v>952</v>
      </c>
      <c r="F489" s="65"/>
      <c r="G489" s="29"/>
      <c r="H489" s="29"/>
    </row>
    <row r="490" spans="1:8" x14ac:dyDescent="0.2">
      <c r="A490" s="3"/>
      <c r="B490" s="63"/>
      <c r="C490" s="11"/>
      <c r="D490" s="37" t="s">
        <v>953</v>
      </c>
      <c r="E490" s="136"/>
      <c r="F490" s="64"/>
      <c r="G490" s="29"/>
      <c r="H490" s="29"/>
    </row>
    <row r="491" spans="1:8" ht="16" customHeight="1" x14ac:dyDescent="0.2">
      <c r="A491" s="295" t="s">
        <v>954</v>
      </c>
      <c r="B491" s="296"/>
      <c r="C491" s="296"/>
      <c r="D491" s="296"/>
      <c r="E491" s="296"/>
      <c r="F491" s="296"/>
      <c r="G491" s="296"/>
      <c r="H491" s="297"/>
    </row>
    <row r="492" spans="1:8" ht="33" customHeight="1" x14ac:dyDescent="0.2">
      <c r="A492" s="3" t="s">
        <v>955</v>
      </c>
      <c r="B492" s="301" t="s">
        <v>956</v>
      </c>
      <c r="C492" s="302"/>
      <c r="D492" s="302"/>
      <c r="E492" s="302"/>
      <c r="F492" s="302"/>
      <c r="G492" s="302"/>
      <c r="H492" s="303"/>
    </row>
    <row r="493" spans="1:8" ht="64" x14ac:dyDescent="0.2">
      <c r="A493" s="3" t="s">
        <v>1321</v>
      </c>
      <c r="B493" s="4"/>
      <c r="C493" s="4" t="s">
        <v>957</v>
      </c>
      <c r="D493" s="19" t="s">
        <v>958</v>
      </c>
      <c r="E493" s="30" t="s">
        <v>959</v>
      </c>
      <c r="F493" s="19"/>
      <c r="G493" s="29"/>
      <c r="H493" s="29"/>
    </row>
    <row r="494" spans="1:8" x14ac:dyDescent="0.2">
      <c r="A494" s="3"/>
      <c r="B494" s="4"/>
      <c r="C494" s="4"/>
      <c r="D494" s="26" t="s">
        <v>960</v>
      </c>
      <c r="E494" s="30" t="s">
        <v>961</v>
      </c>
      <c r="F494" s="19"/>
      <c r="G494" s="14"/>
      <c r="H494" s="29"/>
    </row>
    <row r="495" spans="1:8" ht="32" x14ac:dyDescent="0.2">
      <c r="A495" s="3"/>
      <c r="B495" s="4"/>
      <c r="C495" s="4"/>
      <c r="D495" s="26" t="s">
        <v>962</v>
      </c>
      <c r="E495" s="66"/>
      <c r="F495" s="9"/>
      <c r="G495" s="14"/>
      <c r="H495" s="29"/>
    </row>
    <row r="496" spans="1:8" x14ac:dyDescent="0.2">
      <c r="A496" s="3"/>
      <c r="B496" s="4"/>
      <c r="C496" s="4"/>
      <c r="D496" s="19" t="s">
        <v>963</v>
      </c>
      <c r="E496" s="30"/>
      <c r="F496" s="19"/>
      <c r="G496" s="14"/>
      <c r="H496" s="29"/>
    </row>
    <row r="497" spans="1:8" ht="32" x14ac:dyDescent="0.2">
      <c r="A497" s="3"/>
      <c r="B497" s="4"/>
      <c r="C497" s="4"/>
      <c r="D497" s="26" t="s">
        <v>964</v>
      </c>
      <c r="E497" s="30"/>
      <c r="F497" s="19"/>
      <c r="G497" s="14"/>
      <c r="H497" s="29"/>
    </row>
    <row r="498" spans="1:8" ht="42" customHeight="1" x14ac:dyDescent="0.2">
      <c r="A498" s="3"/>
      <c r="B498" s="4"/>
      <c r="C498" s="4"/>
      <c r="D498" s="19" t="s">
        <v>965</v>
      </c>
      <c r="E498" s="67" t="s">
        <v>966</v>
      </c>
      <c r="F498" s="26"/>
      <c r="G498" s="14"/>
      <c r="H498" s="29"/>
    </row>
    <row r="499" spans="1:8" ht="47.25" customHeight="1" x14ac:dyDescent="0.2">
      <c r="A499" s="3" t="s">
        <v>967</v>
      </c>
      <c r="B499" s="301" t="s">
        <v>968</v>
      </c>
      <c r="C499" s="302"/>
      <c r="D499" s="302"/>
      <c r="E499" s="302"/>
      <c r="F499" s="302"/>
      <c r="G499" s="302"/>
      <c r="H499" s="303"/>
    </row>
    <row r="500" spans="1:8" ht="51" x14ac:dyDescent="0.2">
      <c r="A500" s="3" t="s">
        <v>1322</v>
      </c>
      <c r="B500" s="4"/>
      <c r="C500" s="4" t="s">
        <v>969</v>
      </c>
      <c r="D500" s="24" t="s">
        <v>970</v>
      </c>
      <c r="E500" s="30" t="s">
        <v>971</v>
      </c>
      <c r="F500" s="19"/>
      <c r="G500" s="20"/>
      <c r="H500" s="29"/>
    </row>
    <row r="501" spans="1:8" x14ac:dyDescent="0.2">
      <c r="A501" s="3"/>
      <c r="B501" s="4"/>
      <c r="C501" s="4"/>
      <c r="D501" s="24" t="s">
        <v>972</v>
      </c>
      <c r="E501" s="30" t="s">
        <v>971</v>
      </c>
      <c r="F501" s="19"/>
      <c r="G501" s="20"/>
      <c r="H501" s="29"/>
    </row>
    <row r="502" spans="1:8" x14ac:dyDescent="0.2">
      <c r="A502" s="3"/>
      <c r="B502" s="4"/>
      <c r="C502" s="4"/>
      <c r="D502" s="26" t="s">
        <v>973</v>
      </c>
      <c r="E502" s="30"/>
      <c r="F502" s="19"/>
      <c r="G502" s="14"/>
      <c r="H502" s="29"/>
    </row>
    <row r="503" spans="1:8" x14ac:dyDescent="0.2">
      <c r="A503" s="3"/>
      <c r="B503" s="4"/>
      <c r="C503" s="4"/>
      <c r="D503" s="26" t="s">
        <v>974</v>
      </c>
      <c r="E503" s="30"/>
      <c r="F503" s="19"/>
      <c r="G503" s="14"/>
      <c r="H503" s="29"/>
    </row>
    <row r="504" spans="1:8" ht="41.25" customHeight="1" x14ac:dyDescent="0.2">
      <c r="A504" s="3" t="s">
        <v>975</v>
      </c>
      <c r="B504" s="314" t="s">
        <v>976</v>
      </c>
      <c r="C504" s="316"/>
      <c r="D504" s="316"/>
      <c r="E504" s="316"/>
      <c r="F504" s="316"/>
      <c r="G504" s="316"/>
      <c r="H504" s="317"/>
    </row>
    <row r="505" spans="1:8" ht="34" x14ac:dyDescent="0.2">
      <c r="A505" s="3" t="s">
        <v>1323</v>
      </c>
      <c r="B505" s="8"/>
      <c r="C505" s="8" t="s">
        <v>977</v>
      </c>
      <c r="D505" s="9" t="s">
        <v>978</v>
      </c>
      <c r="E505" s="68" t="s">
        <v>979</v>
      </c>
      <c r="F505" s="4"/>
      <c r="G505" s="15"/>
      <c r="H505" s="29"/>
    </row>
    <row r="506" spans="1:8" x14ac:dyDescent="0.2">
      <c r="A506" s="3"/>
      <c r="B506" s="8"/>
      <c r="C506" s="8"/>
      <c r="D506" s="69" t="s">
        <v>980</v>
      </c>
      <c r="E506" s="30"/>
      <c r="F506" s="19"/>
      <c r="G506" s="15"/>
      <c r="H506" s="29"/>
    </row>
    <row r="507" spans="1:8" ht="32" x14ac:dyDescent="0.2">
      <c r="A507" s="3"/>
      <c r="B507" s="8"/>
      <c r="C507" s="8"/>
      <c r="D507" s="70" t="s">
        <v>981</v>
      </c>
      <c r="E507" s="30" t="s">
        <v>982</v>
      </c>
      <c r="F507" s="19"/>
      <c r="G507" s="15"/>
      <c r="H507" s="29"/>
    </row>
    <row r="508" spans="1:8" ht="32" x14ac:dyDescent="0.2">
      <c r="A508" s="3"/>
      <c r="B508" s="8"/>
      <c r="C508" s="8"/>
      <c r="D508" s="70" t="s">
        <v>983</v>
      </c>
      <c r="E508" s="30" t="s">
        <v>984</v>
      </c>
      <c r="F508" s="19"/>
      <c r="G508" s="15"/>
      <c r="H508" s="29"/>
    </row>
    <row r="509" spans="1:8" x14ac:dyDescent="0.2">
      <c r="A509" s="3"/>
      <c r="B509" s="8"/>
      <c r="C509" s="8"/>
      <c r="D509" s="70" t="s">
        <v>985</v>
      </c>
      <c r="E509" s="30"/>
      <c r="F509" s="19"/>
      <c r="G509" s="15"/>
      <c r="H509" s="29"/>
    </row>
    <row r="510" spans="1:8" x14ac:dyDescent="0.2">
      <c r="A510" s="3"/>
      <c r="B510" s="8"/>
      <c r="C510" s="8"/>
      <c r="D510" s="70" t="s">
        <v>986</v>
      </c>
      <c r="E510" s="30"/>
      <c r="F510" s="19"/>
      <c r="G510" s="15"/>
      <c r="H510" s="29"/>
    </row>
    <row r="511" spans="1:8" x14ac:dyDescent="0.2">
      <c r="A511" s="3"/>
      <c r="B511" s="8"/>
      <c r="C511" s="8"/>
      <c r="D511" s="70" t="s">
        <v>987</v>
      </c>
      <c r="E511" s="30"/>
      <c r="F511" s="19"/>
      <c r="G511" s="15"/>
      <c r="H511" s="29"/>
    </row>
    <row r="512" spans="1:8" x14ac:dyDescent="0.2">
      <c r="A512" s="3"/>
      <c r="B512" s="8"/>
      <c r="C512" s="8"/>
      <c r="D512" s="70" t="s">
        <v>988</v>
      </c>
      <c r="E512" s="30"/>
      <c r="F512" s="19"/>
      <c r="G512" s="15"/>
      <c r="H512" s="29"/>
    </row>
    <row r="513" spans="1:8" ht="33" customHeight="1" x14ac:dyDescent="0.2">
      <c r="A513" s="3"/>
      <c r="B513" s="8"/>
      <c r="C513" s="8"/>
      <c r="D513" s="70" t="s">
        <v>989</v>
      </c>
      <c r="E513" s="30"/>
      <c r="F513" s="19"/>
      <c r="G513" s="15"/>
      <c r="H513" s="29"/>
    </row>
    <row r="514" spans="1:8" ht="42" customHeight="1" x14ac:dyDescent="0.2">
      <c r="A514" s="3"/>
      <c r="B514" s="8"/>
      <c r="C514" s="8"/>
      <c r="D514" s="71" t="s">
        <v>990</v>
      </c>
      <c r="E514" s="30"/>
      <c r="F514" s="19"/>
      <c r="G514" s="15"/>
      <c r="H514" s="29"/>
    </row>
    <row r="515" spans="1:8" ht="30.75" customHeight="1" x14ac:dyDescent="0.2">
      <c r="A515" s="3"/>
      <c r="B515" s="8"/>
      <c r="C515" s="8"/>
      <c r="D515" s="70" t="s">
        <v>991</v>
      </c>
      <c r="E515" s="30"/>
      <c r="F515" s="19"/>
      <c r="G515" s="14"/>
      <c r="H515" s="29"/>
    </row>
    <row r="516" spans="1:8" ht="32" x14ac:dyDescent="0.2">
      <c r="A516" s="3"/>
      <c r="B516" s="8"/>
      <c r="C516" s="8"/>
      <c r="D516" s="72" t="s">
        <v>992</v>
      </c>
      <c r="E516" s="73" t="s">
        <v>993</v>
      </c>
      <c r="F516" s="27"/>
      <c r="G516" s="29"/>
      <c r="H516" s="74" t="s">
        <v>90</v>
      </c>
    </row>
    <row r="517" spans="1:8" ht="32" x14ac:dyDescent="0.2">
      <c r="A517" s="3"/>
      <c r="B517" s="8"/>
      <c r="C517" s="8"/>
      <c r="D517" s="72" t="s">
        <v>994</v>
      </c>
      <c r="E517" s="73" t="s">
        <v>995</v>
      </c>
      <c r="F517" s="27"/>
      <c r="G517" s="29"/>
      <c r="H517" s="74" t="s">
        <v>90</v>
      </c>
    </row>
    <row r="518" spans="1:8" ht="34" x14ac:dyDescent="0.2">
      <c r="A518" s="3" t="s">
        <v>1324</v>
      </c>
      <c r="B518" s="8"/>
      <c r="C518" s="8" t="s">
        <v>996</v>
      </c>
      <c r="D518" s="9" t="s">
        <v>997</v>
      </c>
      <c r="E518" s="68" t="s">
        <v>998</v>
      </c>
      <c r="F518" s="4"/>
      <c r="G518" s="14"/>
      <c r="H518" s="29"/>
    </row>
    <row r="519" spans="1:8" ht="45" customHeight="1" x14ac:dyDescent="0.2">
      <c r="A519" s="3" t="s">
        <v>999</v>
      </c>
      <c r="B519" s="301" t="s">
        <v>1000</v>
      </c>
      <c r="C519" s="302"/>
      <c r="D519" s="302"/>
      <c r="E519" s="302"/>
      <c r="F519" s="302"/>
      <c r="G519" s="302"/>
      <c r="H519" s="303"/>
    </row>
    <row r="520" spans="1:8" ht="51" x14ac:dyDescent="0.2">
      <c r="A520" s="3" t="s">
        <v>1325</v>
      </c>
      <c r="B520" s="4"/>
      <c r="C520" s="4" t="s">
        <v>1001</v>
      </c>
      <c r="D520" s="75" t="s">
        <v>1002</v>
      </c>
      <c r="E520" s="67" t="s">
        <v>1003</v>
      </c>
      <c r="F520" s="26"/>
      <c r="G520" s="29"/>
      <c r="H520" s="29"/>
    </row>
    <row r="521" spans="1:8" ht="32" x14ac:dyDescent="0.2">
      <c r="A521" s="3"/>
      <c r="B521" s="4"/>
      <c r="C521" s="4"/>
      <c r="D521" s="75" t="s">
        <v>1004</v>
      </c>
      <c r="E521" s="67" t="s">
        <v>1005</v>
      </c>
      <c r="F521" s="26"/>
      <c r="G521" s="29"/>
      <c r="H521" s="29"/>
    </row>
    <row r="522" spans="1:8" x14ac:dyDescent="0.2">
      <c r="A522" s="3"/>
      <c r="B522" s="4"/>
      <c r="C522" s="4"/>
      <c r="D522" s="20" t="s">
        <v>1006</v>
      </c>
      <c r="E522" s="76" t="s">
        <v>1007</v>
      </c>
      <c r="F522" s="20"/>
      <c r="G522" s="29"/>
      <c r="H522" s="29"/>
    </row>
    <row r="523" spans="1:8" ht="34" x14ac:dyDescent="0.2">
      <c r="A523" s="3" t="s">
        <v>1326</v>
      </c>
      <c r="B523" s="4"/>
      <c r="C523" s="4" t="s">
        <v>1008</v>
      </c>
      <c r="D523" s="26" t="s">
        <v>1009</v>
      </c>
      <c r="E523" s="30" t="s">
        <v>1010</v>
      </c>
      <c r="F523" s="19"/>
      <c r="G523" s="29"/>
      <c r="H523" s="29"/>
    </row>
    <row r="524" spans="1:8" x14ac:dyDescent="0.2">
      <c r="A524" s="3"/>
      <c r="B524" s="4"/>
      <c r="C524" s="4"/>
      <c r="D524" s="26" t="s">
        <v>1011</v>
      </c>
      <c r="E524" s="30" t="s">
        <v>1012</v>
      </c>
      <c r="F524" s="19"/>
      <c r="G524" s="29"/>
      <c r="H524" s="29"/>
    </row>
    <row r="525" spans="1:8" ht="68" x14ac:dyDescent="0.2">
      <c r="A525" s="3" t="s">
        <v>1327</v>
      </c>
      <c r="B525" s="4"/>
      <c r="C525" s="4" t="s">
        <v>1013</v>
      </c>
      <c r="D525" s="26" t="s">
        <v>1014</v>
      </c>
      <c r="E525" s="67"/>
      <c r="F525" s="26"/>
      <c r="G525" s="14"/>
      <c r="H525" s="29"/>
    </row>
    <row r="526" spans="1:8" x14ac:dyDescent="0.2">
      <c r="A526" s="3"/>
      <c r="B526" s="4"/>
      <c r="C526" s="4"/>
      <c r="D526" s="26" t="s">
        <v>1015</v>
      </c>
      <c r="E526" s="67" t="s">
        <v>1016</v>
      </c>
      <c r="F526" s="26"/>
      <c r="G526" s="77"/>
      <c r="H526" s="29"/>
    </row>
    <row r="527" spans="1:8" ht="33.75" customHeight="1" x14ac:dyDescent="0.2">
      <c r="A527" s="3"/>
      <c r="B527" s="4"/>
      <c r="C527" s="4"/>
      <c r="D527" s="19" t="s">
        <v>1017</v>
      </c>
      <c r="E527" s="67" t="s">
        <v>1018</v>
      </c>
      <c r="F527" s="26"/>
      <c r="G527" s="14"/>
      <c r="H527" s="29"/>
    </row>
    <row r="528" spans="1:8" ht="41.25" customHeight="1" x14ac:dyDescent="0.2">
      <c r="A528" s="3" t="s">
        <v>1019</v>
      </c>
      <c r="B528" s="301" t="s">
        <v>1020</v>
      </c>
      <c r="C528" s="302"/>
      <c r="D528" s="302"/>
      <c r="E528" s="302"/>
      <c r="F528" s="302"/>
      <c r="G528" s="302"/>
      <c r="H528" s="303"/>
    </row>
    <row r="529" spans="1:8" ht="34" x14ac:dyDescent="0.2">
      <c r="A529" s="3" t="s">
        <v>1328</v>
      </c>
      <c r="B529" s="68"/>
      <c r="C529" s="4" t="s">
        <v>1021</v>
      </c>
      <c r="D529" s="19" t="s">
        <v>1022</v>
      </c>
      <c r="E529" s="30" t="s">
        <v>1023</v>
      </c>
      <c r="F529" s="19"/>
      <c r="G529" s="38"/>
      <c r="H529" s="29"/>
    </row>
    <row r="530" spans="1:8" ht="32" x14ac:dyDescent="0.2">
      <c r="A530" s="3"/>
      <c r="B530" s="4"/>
      <c r="C530" s="4"/>
      <c r="D530" s="19" t="s">
        <v>1024</v>
      </c>
      <c r="E530" s="30" t="s">
        <v>1025</v>
      </c>
      <c r="F530" s="19"/>
      <c r="G530" s="14"/>
      <c r="H530" s="29"/>
    </row>
    <row r="531" spans="1:8" ht="54.75" customHeight="1" x14ac:dyDescent="0.2">
      <c r="A531" s="3"/>
      <c r="B531" s="4"/>
      <c r="D531" s="19" t="s">
        <v>1026</v>
      </c>
      <c r="F531" s="9"/>
      <c r="G531" s="29"/>
      <c r="H531" s="29"/>
    </row>
    <row r="532" spans="1:8" ht="16" customHeight="1" x14ac:dyDescent="0.2">
      <c r="A532" s="295" t="s">
        <v>1027</v>
      </c>
      <c r="B532" s="296"/>
      <c r="C532" s="296"/>
      <c r="D532" s="296"/>
      <c r="E532" s="296"/>
      <c r="F532" s="296"/>
      <c r="G532" s="296"/>
      <c r="H532" s="297"/>
    </row>
    <row r="533" spans="1:8" ht="17" x14ac:dyDescent="0.2">
      <c r="A533" s="3" t="s">
        <v>1028</v>
      </c>
      <c r="B533" s="301" t="s">
        <v>1029</v>
      </c>
      <c r="C533" s="302"/>
      <c r="D533" s="302"/>
      <c r="E533" s="302"/>
      <c r="F533" s="302"/>
      <c r="G533" s="302"/>
      <c r="H533" s="303"/>
    </row>
    <row r="534" spans="1:8" ht="34" x14ac:dyDescent="0.2">
      <c r="A534" s="3" t="s">
        <v>1329</v>
      </c>
      <c r="B534" s="4"/>
      <c r="C534" s="4" t="s">
        <v>1030</v>
      </c>
      <c r="D534" s="26" t="s">
        <v>1060</v>
      </c>
      <c r="E534" s="26" t="s">
        <v>1061</v>
      </c>
      <c r="F534" s="78"/>
      <c r="G534" s="29"/>
      <c r="H534" s="29"/>
    </row>
    <row r="535" spans="1:8" ht="32" x14ac:dyDescent="0.2">
      <c r="A535" s="3"/>
      <c r="B535" s="4"/>
      <c r="C535" s="4"/>
      <c r="D535" s="26" t="s">
        <v>1062</v>
      </c>
      <c r="E535" s="26" t="s">
        <v>1061</v>
      </c>
      <c r="F535" s="14"/>
      <c r="G535" s="29"/>
      <c r="H535" s="29"/>
    </row>
    <row r="536" spans="1:8" ht="32" x14ac:dyDescent="0.2">
      <c r="A536" s="3"/>
      <c r="B536" s="4"/>
      <c r="C536" s="4"/>
      <c r="D536" s="19" t="s">
        <v>1063</v>
      </c>
      <c r="E536" s="19" t="s">
        <v>1064</v>
      </c>
      <c r="F536" s="14"/>
      <c r="G536" s="29"/>
      <c r="H536" s="29"/>
    </row>
    <row r="537" spans="1:8" x14ac:dyDescent="0.2">
      <c r="A537" s="3"/>
      <c r="B537" s="4"/>
      <c r="C537" s="4"/>
      <c r="D537" s="19" t="s">
        <v>1065</v>
      </c>
      <c r="E537" s="19"/>
      <c r="F537" s="14"/>
      <c r="G537" s="29"/>
      <c r="H537" s="105" t="s">
        <v>1066</v>
      </c>
    </row>
    <row r="538" spans="1:8" ht="51" x14ac:dyDescent="0.2">
      <c r="A538" s="3" t="s">
        <v>1330</v>
      </c>
      <c r="B538" s="4"/>
      <c r="C538" s="4" t="s">
        <v>1031</v>
      </c>
      <c r="D538" s="9" t="s">
        <v>1067</v>
      </c>
      <c r="E538" s="4" t="s">
        <v>1068</v>
      </c>
      <c r="F538" s="29"/>
      <c r="G538" s="29"/>
      <c r="H538" s="29"/>
    </row>
    <row r="539" spans="1:8" ht="51" x14ac:dyDescent="0.2">
      <c r="A539" s="3"/>
      <c r="B539" s="4"/>
      <c r="C539" s="4"/>
      <c r="D539" s="19" t="s">
        <v>1063</v>
      </c>
      <c r="E539" s="4" t="s">
        <v>1068</v>
      </c>
      <c r="F539" s="29"/>
      <c r="G539" s="29"/>
      <c r="H539" s="29"/>
    </row>
    <row r="540" spans="1:8" ht="51" x14ac:dyDescent="0.2">
      <c r="A540" s="3"/>
      <c r="B540" s="4"/>
      <c r="C540" s="4"/>
      <c r="D540" s="9" t="s">
        <v>1069</v>
      </c>
      <c r="E540" s="4" t="s">
        <v>1068</v>
      </c>
      <c r="F540" s="29"/>
      <c r="G540" s="29"/>
      <c r="H540" s="29"/>
    </row>
    <row r="541" spans="1:8" ht="51" x14ac:dyDescent="0.2">
      <c r="A541" s="3"/>
      <c r="B541" s="4"/>
      <c r="C541" s="4"/>
      <c r="D541" s="4" t="s">
        <v>1070</v>
      </c>
      <c r="E541" s="4" t="s">
        <v>1068</v>
      </c>
      <c r="F541" s="29"/>
      <c r="G541" s="29"/>
      <c r="H541" s="29"/>
    </row>
    <row r="542" spans="1:8" ht="51" x14ac:dyDescent="0.2">
      <c r="A542" s="3" t="s">
        <v>1331</v>
      </c>
      <c r="B542" s="4"/>
      <c r="C542" s="4" t="s">
        <v>1032</v>
      </c>
      <c r="D542" s="9"/>
      <c r="E542" s="9"/>
      <c r="F542" s="29"/>
      <c r="G542" s="29"/>
      <c r="H542" s="29"/>
    </row>
    <row r="543" spans="1:8" ht="17" x14ac:dyDescent="0.2">
      <c r="A543" s="3" t="s">
        <v>1033</v>
      </c>
      <c r="B543" s="301" t="s">
        <v>1034</v>
      </c>
      <c r="C543" s="302"/>
      <c r="D543" s="302"/>
      <c r="E543" s="302"/>
      <c r="F543" s="302"/>
      <c r="G543" s="302"/>
      <c r="H543" s="303"/>
    </row>
    <row r="544" spans="1:8" ht="34" x14ac:dyDescent="0.2">
      <c r="A544" s="3" t="s">
        <v>1332</v>
      </c>
      <c r="B544" s="4"/>
      <c r="C544" s="4" t="s">
        <v>1035</v>
      </c>
      <c r="D544" s="9" t="s">
        <v>1071</v>
      </c>
      <c r="E544" s="4" t="s">
        <v>1072</v>
      </c>
      <c r="F544" s="29"/>
      <c r="G544" s="29"/>
      <c r="H544" s="29"/>
    </row>
    <row r="545" spans="1:8" ht="32" x14ac:dyDescent="0.2">
      <c r="A545" s="3"/>
      <c r="B545" s="4"/>
      <c r="C545" s="4"/>
      <c r="D545" s="19" t="s">
        <v>1073</v>
      </c>
      <c r="E545" s="19" t="s">
        <v>1074</v>
      </c>
      <c r="F545" s="29"/>
      <c r="G545" s="29"/>
      <c r="H545" s="29"/>
    </row>
    <row r="546" spans="1:8" ht="34" x14ac:dyDescent="0.2">
      <c r="A546" s="3"/>
      <c r="B546" s="4"/>
      <c r="C546" s="4"/>
      <c r="D546" s="4" t="s">
        <v>1075</v>
      </c>
      <c r="E546" s="9"/>
      <c r="F546" s="29"/>
      <c r="G546" s="29"/>
      <c r="H546" s="29"/>
    </row>
    <row r="547" spans="1:8" ht="17" x14ac:dyDescent="0.2">
      <c r="A547" s="3"/>
      <c r="B547" s="4"/>
      <c r="C547" s="4"/>
      <c r="D547" s="4" t="s">
        <v>1076</v>
      </c>
      <c r="E547" s="9"/>
      <c r="F547" s="29"/>
      <c r="G547" s="29"/>
      <c r="H547" s="29"/>
    </row>
    <row r="548" spans="1:8" x14ac:dyDescent="0.2">
      <c r="A548" s="3"/>
      <c r="B548" s="4"/>
      <c r="C548" s="4"/>
      <c r="D548" s="9" t="s">
        <v>1077</v>
      </c>
      <c r="E548" s="9"/>
      <c r="F548" s="29"/>
      <c r="G548" s="29"/>
      <c r="H548" s="29"/>
    </row>
    <row r="549" spans="1:8" ht="51" x14ac:dyDescent="0.2">
      <c r="A549" s="3" t="s">
        <v>1333</v>
      </c>
      <c r="B549" s="4"/>
      <c r="C549" s="4" t="s">
        <v>1036</v>
      </c>
      <c r="D549" s="9" t="s">
        <v>1078</v>
      </c>
      <c r="E549" s="4" t="s">
        <v>1079</v>
      </c>
      <c r="F549" s="29"/>
      <c r="G549" s="29"/>
      <c r="H549" s="29"/>
    </row>
    <row r="550" spans="1:8" ht="17" x14ac:dyDescent="0.2">
      <c r="A550" s="3"/>
      <c r="B550" s="4"/>
      <c r="C550" s="4"/>
      <c r="D550" s="4" t="s">
        <v>1080</v>
      </c>
      <c r="E550" s="4" t="s">
        <v>1079</v>
      </c>
      <c r="F550" s="29"/>
      <c r="G550" s="29"/>
      <c r="H550" s="29"/>
    </row>
    <row r="551" spans="1:8" x14ac:dyDescent="0.2">
      <c r="A551" s="3"/>
      <c r="B551" s="4"/>
      <c r="C551" s="4"/>
      <c r="D551" s="9" t="s">
        <v>1081</v>
      </c>
      <c r="E551" s="9"/>
      <c r="F551" s="29"/>
      <c r="G551" s="29"/>
      <c r="H551" s="29"/>
    </row>
    <row r="552" spans="1:8" ht="51" x14ac:dyDescent="0.2">
      <c r="A552" s="3" t="s">
        <v>1334</v>
      </c>
      <c r="B552" s="4"/>
      <c r="C552" s="4" t="s">
        <v>1037</v>
      </c>
      <c r="D552" s="9"/>
      <c r="E552" s="9"/>
      <c r="F552" s="29"/>
      <c r="G552" s="29"/>
      <c r="H552" s="29"/>
    </row>
    <row r="553" spans="1:8" ht="17" x14ac:dyDescent="0.2">
      <c r="A553" s="3" t="s">
        <v>1038</v>
      </c>
      <c r="B553" s="301" t="s">
        <v>1039</v>
      </c>
      <c r="C553" s="302"/>
      <c r="D553" s="302"/>
      <c r="E553" s="302"/>
      <c r="F553" s="302"/>
      <c r="G553" s="302"/>
      <c r="H553" s="303"/>
    </row>
    <row r="554" spans="1:8" ht="34" x14ac:dyDescent="0.2">
      <c r="A554" s="3" t="s">
        <v>1335</v>
      </c>
      <c r="B554" s="4"/>
      <c r="C554" s="4" t="s">
        <v>1040</v>
      </c>
      <c r="D554" s="4" t="s">
        <v>1082</v>
      </c>
      <c r="E554" s="9"/>
      <c r="F554" s="29"/>
      <c r="G554" s="29"/>
      <c r="H554" s="29"/>
    </row>
    <row r="555" spans="1:8" x14ac:dyDescent="0.2">
      <c r="A555" s="3"/>
      <c r="B555" s="4"/>
      <c r="C555" s="4"/>
      <c r="D555" s="9" t="s">
        <v>1083</v>
      </c>
      <c r="E555" s="9"/>
      <c r="F555" s="29"/>
      <c r="G555" s="29"/>
      <c r="H555" s="29"/>
    </row>
    <row r="556" spans="1:8" ht="34" x14ac:dyDescent="0.2">
      <c r="A556" s="3"/>
      <c r="B556" s="4"/>
      <c r="C556" s="4"/>
      <c r="D556" s="4" t="s">
        <v>1084</v>
      </c>
      <c r="E556" s="9"/>
      <c r="F556" s="29"/>
      <c r="G556" s="29"/>
      <c r="H556" s="29"/>
    </row>
    <row r="557" spans="1:8" ht="17" x14ac:dyDescent="0.2">
      <c r="A557" s="3"/>
      <c r="B557" s="4"/>
      <c r="C557" s="4"/>
      <c r="D557" s="4" t="s">
        <v>1085</v>
      </c>
      <c r="E557" s="9"/>
      <c r="F557" s="29"/>
      <c r="G557" s="29"/>
      <c r="H557" s="29"/>
    </row>
    <row r="558" spans="1:8" ht="17" x14ac:dyDescent="0.2">
      <c r="A558" s="3"/>
      <c r="B558" s="4"/>
      <c r="C558" s="4"/>
      <c r="D558" s="4" t="s">
        <v>1086</v>
      </c>
      <c r="E558" s="9"/>
      <c r="F558" s="29"/>
      <c r="G558" s="29"/>
      <c r="H558" s="29"/>
    </row>
    <row r="559" spans="1:8" ht="17" x14ac:dyDescent="0.2">
      <c r="A559" s="3"/>
      <c r="B559" s="4"/>
      <c r="C559" s="4"/>
      <c r="D559" s="4" t="s">
        <v>1087</v>
      </c>
      <c r="E559" s="9"/>
      <c r="F559" s="29"/>
      <c r="G559" s="29"/>
      <c r="H559" s="29"/>
    </row>
    <row r="560" spans="1:8" ht="51" x14ac:dyDescent="0.2">
      <c r="A560" s="3" t="s">
        <v>1336</v>
      </c>
      <c r="B560" s="4"/>
      <c r="C560" s="4" t="s">
        <v>1041</v>
      </c>
      <c r="D560" s="4" t="s">
        <v>1088</v>
      </c>
      <c r="E560" s="9"/>
      <c r="F560" s="29"/>
      <c r="G560" s="29"/>
      <c r="H560" s="29"/>
    </row>
    <row r="561" spans="1:8" ht="34" x14ac:dyDescent="0.2">
      <c r="A561" s="3"/>
      <c r="B561" s="4"/>
      <c r="C561" s="4"/>
      <c r="D561" s="4" t="s">
        <v>1089</v>
      </c>
      <c r="E561" s="9"/>
      <c r="F561" s="29"/>
      <c r="G561" s="29"/>
      <c r="H561" s="29"/>
    </row>
    <row r="562" spans="1:8" ht="34" x14ac:dyDescent="0.2">
      <c r="A562" s="3"/>
      <c r="B562" s="4"/>
      <c r="C562" s="4"/>
      <c r="D562" s="4" t="s">
        <v>1090</v>
      </c>
      <c r="E562" s="9"/>
      <c r="F562" s="29"/>
      <c r="G562" s="29"/>
      <c r="H562" s="29"/>
    </row>
    <row r="563" spans="1:8" ht="34" x14ac:dyDescent="0.2">
      <c r="A563" s="3"/>
      <c r="B563" s="4"/>
      <c r="C563" s="4"/>
      <c r="D563" s="4" t="s">
        <v>1091</v>
      </c>
      <c r="E563" s="9"/>
      <c r="F563" s="29"/>
      <c r="G563" s="29"/>
      <c r="H563" s="29"/>
    </row>
    <row r="564" spans="1:8" ht="51" x14ac:dyDescent="0.2">
      <c r="A564" s="3" t="s">
        <v>1337</v>
      </c>
      <c r="B564" s="4"/>
      <c r="C564" s="4" t="s">
        <v>1042</v>
      </c>
      <c r="D564" s="9"/>
      <c r="E564" s="9"/>
      <c r="F564" s="29"/>
      <c r="G564" s="29"/>
      <c r="H564" s="29"/>
    </row>
    <row r="565" spans="1:8" ht="17" x14ac:dyDescent="0.2">
      <c r="A565" s="3" t="s">
        <v>1043</v>
      </c>
      <c r="B565" s="301" t="s">
        <v>1044</v>
      </c>
      <c r="C565" s="302"/>
      <c r="D565" s="302"/>
      <c r="E565" s="302"/>
      <c r="F565" s="302"/>
      <c r="G565" s="302"/>
      <c r="H565" s="303"/>
    </row>
    <row r="566" spans="1:8" ht="48" x14ac:dyDescent="0.2">
      <c r="A566" s="3" t="s">
        <v>1338</v>
      </c>
      <c r="B566" s="4"/>
      <c r="C566" s="4" t="s">
        <v>1092</v>
      </c>
      <c r="D566" s="26" t="s">
        <v>1045</v>
      </c>
      <c r="E566" s="26" t="s">
        <v>1046</v>
      </c>
      <c r="F566" s="29"/>
      <c r="G566" s="29"/>
      <c r="H566" s="29"/>
    </row>
    <row r="567" spans="1:8" ht="48" x14ac:dyDescent="0.2">
      <c r="A567" s="3"/>
      <c r="B567" s="4"/>
      <c r="C567" s="4"/>
      <c r="D567" s="26" t="s">
        <v>1047</v>
      </c>
      <c r="E567" s="26" t="s">
        <v>1046</v>
      </c>
      <c r="F567" s="29"/>
      <c r="G567" s="29"/>
      <c r="H567" s="29"/>
    </row>
    <row r="568" spans="1:8" ht="51" x14ac:dyDescent="0.2">
      <c r="A568" s="3" t="s">
        <v>1339</v>
      </c>
      <c r="B568" s="4"/>
      <c r="C568" s="4" t="s">
        <v>1048</v>
      </c>
      <c r="D568" s="4" t="s">
        <v>1093</v>
      </c>
      <c r="E568" s="9" t="s">
        <v>1094</v>
      </c>
      <c r="F568" s="29"/>
      <c r="G568" s="29"/>
      <c r="H568" s="29"/>
    </row>
    <row r="569" spans="1:8" ht="51" x14ac:dyDescent="0.2">
      <c r="A569" s="3" t="s">
        <v>1340</v>
      </c>
      <c r="B569" s="4"/>
      <c r="C569" s="4" t="s">
        <v>1049</v>
      </c>
      <c r="D569" s="9"/>
      <c r="E569" s="9"/>
      <c r="F569" s="29"/>
      <c r="G569" s="29"/>
      <c r="H569" s="29"/>
    </row>
    <row r="570" spans="1:8" ht="31.5" customHeight="1" x14ac:dyDescent="0.2">
      <c r="A570" s="3" t="s">
        <v>1050</v>
      </c>
      <c r="B570" s="301" t="s">
        <v>1051</v>
      </c>
      <c r="C570" s="302"/>
      <c r="D570" s="302"/>
      <c r="E570" s="302"/>
      <c r="F570" s="302"/>
      <c r="G570" s="302"/>
      <c r="H570" s="303"/>
    </row>
    <row r="571" spans="1:8" ht="32" x14ac:dyDescent="0.2">
      <c r="A571" s="3" t="s">
        <v>1341</v>
      </c>
      <c r="B571" s="4"/>
      <c r="C571" s="15" t="s">
        <v>1052</v>
      </c>
      <c r="D571" s="19" t="s">
        <v>1095</v>
      </c>
      <c r="E571" s="19" t="s">
        <v>1096</v>
      </c>
      <c r="F571" s="29"/>
      <c r="G571" s="29"/>
      <c r="H571" s="29"/>
    </row>
    <row r="572" spans="1:8" x14ac:dyDescent="0.2">
      <c r="A572" s="3"/>
      <c r="B572" s="4"/>
      <c r="C572" s="19"/>
      <c r="D572" s="19" t="s">
        <v>1097</v>
      </c>
      <c r="E572" s="19" t="s">
        <v>1098</v>
      </c>
      <c r="F572" s="29"/>
      <c r="G572" s="29"/>
      <c r="H572" s="29"/>
    </row>
    <row r="573" spans="1:8" x14ac:dyDescent="0.2">
      <c r="A573" s="3"/>
      <c r="B573" s="4"/>
      <c r="C573" s="4"/>
      <c r="D573" s="19" t="s">
        <v>1099</v>
      </c>
      <c r="E573" s="19"/>
      <c r="F573" s="29"/>
      <c r="G573" s="29"/>
      <c r="H573" s="29"/>
    </row>
    <row r="574" spans="1:8" ht="32" x14ac:dyDescent="0.2">
      <c r="A574" s="3" t="s">
        <v>1342</v>
      </c>
      <c r="B574" s="4"/>
      <c r="C574" s="15" t="s">
        <v>1053</v>
      </c>
      <c r="D574" s="19" t="s">
        <v>1100</v>
      </c>
      <c r="E574" s="19"/>
      <c r="F574" s="29"/>
      <c r="G574" s="29"/>
      <c r="H574" s="29"/>
    </row>
    <row r="575" spans="1:8" x14ac:dyDescent="0.2">
      <c r="A575" s="3"/>
      <c r="B575" s="4"/>
      <c r="C575" s="19"/>
      <c r="D575" s="19" t="s">
        <v>1101</v>
      </c>
      <c r="E575" s="19" t="s">
        <v>1054</v>
      </c>
      <c r="F575" s="29"/>
      <c r="G575" s="29"/>
      <c r="H575" s="29"/>
    </row>
    <row r="576" spans="1:8" x14ac:dyDescent="0.2">
      <c r="A576" s="3"/>
      <c r="B576" s="4"/>
      <c r="C576" s="19"/>
      <c r="D576" s="19" t="s">
        <v>1102</v>
      </c>
      <c r="E576" s="19"/>
      <c r="F576" s="29"/>
      <c r="G576" s="29"/>
      <c r="H576" s="29"/>
    </row>
    <row r="577" spans="1:8" x14ac:dyDescent="0.2">
      <c r="A577" s="3"/>
      <c r="B577" s="4"/>
      <c r="C577" s="19"/>
      <c r="D577" s="19"/>
      <c r="E577" s="19"/>
      <c r="F577" s="29"/>
      <c r="G577" s="29"/>
      <c r="H577" s="29"/>
    </row>
  </sheetData>
  <mergeCells count="59">
    <mergeCell ref="B533:H533"/>
    <mergeCell ref="B543:H543"/>
    <mergeCell ref="B553:H553"/>
    <mergeCell ref="B565:H565"/>
    <mergeCell ref="B570:H570"/>
    <mergeCell ref="A532:H532"/>
    <mergeCell ref="B458:H458"/>
    <mergeCell ref="B462:H462"/>
    <mergeCell ref="B467:H467"/>
    <mergeCell ref="B471:H471"/>
    <mergeCell ref="B476:H476"/>
    <mergeCell ref="A491:H491"/>
    <mergeCell ref="B492:H492"/>
    <mergeCell ref="B499:H499"/>
    <mergeCell ref="B504:H504"/>
    <mergeCell ref="B519:H519"/>
    <mergeCell ref="B528:H528"/>
    <mergeCell ref="A457:H457"/>
    <mergeCell ref="B281:H281"/>
    <mergeCell ref="B287:H287"/>
    <mergeCell ref="B311:H311"/>
    <mergeCell ref="B337:H337"/>
    <mergeCell ref="B361:H361"/>
    <mergeCell ref="B373:H373"/>
    <mergeCell ref="B397:H397"/>
    <mergeCell ref="B411:H411"/>
    <mergeCell ref="B414:H414"/>
    <mergeCell ref="B441:H441"/>
    <mergeCell ref="B455:H455"/>
    <mergeCell ref="B276:H276"/>
    <mergeCell ref="B165:H165"/>
    <mergeCell ref="B178:H178"/>
    <mergeCell ref="B190:H190"/>
    <mergeCell ref="B205:H205"/>
    <mergeCell ref="B225:H225"/>
    <mergeCell ref="A233:H233"/>
    <mergeCell ref="B234:H234"/>
    <mergeCell ref="B245:H245"/>
    <mergeCell ref="B252:H252"/>
    <mergeCell ref="B260:H260"/>
    <mergeCell ref="B267:H267"/>
    <mergeCell ref="A164:H164"/>
    <mergeCell ref="B57:H57"/>
    <mergeCell ref="B66:H66"/>
    <mergeCell ref="B74:H74"/>
    <mergeCell ref="B81:H81"/>
    <mergeCell ref="B87:H87"/>
    <mergeCell ref="A92:H92"/>
    <mergeCell ref="B93:H93"/>
    <mergeCell ref="B108:H108"/>
    <mergeCell ref="B115:H115"/>
    <mergeCell ref="B124:H124"/>
    <mergeCell ref="B159:H159"/>
    <mergeCell ref="A56:H56"/>
    <mergeCell ref="A1:H1"/>
    <mergeCell ref="A2:H2"/>
    <mergeCell ref="A4:H4"/>
    <mergeCell ref="B5:H5"/>
    <mergeCell ref="B52:H52"/>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General Details</vt:lpstr>
      <vt:lpstr>Ayushman Arogya Mandir</vt:lpstr>
      <vt:lpstr>HWC-HSC _Standards</vt:lpstr>
      <vt:lpstr>HWC-HSC_ME</vt:lpstr>
      <vt:lpstr>'Ayushman Arogya Mandir'!Print_Area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Dr Vineeta  Dhankhar</cp:lastModifiedBy>
  <cp:lastPrinted>2020-08-28T06:27:46Z</cp:lastPrinted>
  <dcterms:created xsi:type="dcterms:W3CDTF">2019-12-16T09:40:54Z</dcterms:created>
  <dcterms:modified xsi:type="dcterms:W3CDTF">2024-04-04T10:16:37Z</dcterms:modified>
</cp:coreProperties>
</file>